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95" windowWidth="19440" windowHeight="10425"/>
  </bookViews>
  <sheets>
    <sheet name="Presidents FY 2015" sheetId="4" r:id="rId1"/>
    <sheet name="FY 2015 Detail of Changes" sheetId="9" r:id="rId2"/>
    <sheet name="Sheet1" sheetId="10" r:id="rId3"/>
  </sheets>
  <definedNames>
    <definedName name="_xlnm.Print_Area" localSheetId="1">'FY 2015 Detail of Changes'!$B$3:$N$32</definedName>
    <definedName name="_xlnm.Print_Area" localSheetId="0">'Presidents FY 2015'!$B$5:$Q$36</definedName>
  </definedNames>
  <calcPr calcId="145621"/>
</workbook>
</file>

<file path=xl/calcChain.xml><?xml version="1.0" encoding="utf-8"?>
<calcChain xmlns="http://schemas.openxmlformats.org/spreadsheetml/2006/main">
  <c r="I30" i="10" l="1"/>
  <c r="J28" i="10"/>
  <c r="I28" i="10"/>
  <c r="J26" i="10"/>
  <c r="I26" i="10"/>
  <c r="I6" i="10" l="1"/>
  <c r="D24" i="10" l="1"/>
  <c r="J17" i="10"/>
  <c r="K14" i="10"/>
  <c r="I19" i="10"/>
  <c r="I17" i="10"/>
  <c r="J15" i="10"/>
  <c r="I15" i="10"/>
  <c r="F8" i="10" l="1"/>
  <c r="F7" i="10"/>
  <c r="F6" i="10"/>
  <c r="F5" i="10"/>
  <c r="L41" i="4" l="1"/>
  <c r="P33" i="4" l="1"/>
  <c r="Q33" i="4" s="1"/>
  <c r="P26" i="4"/>
  <c r="Q26" i="4" s="1"/>
  <c r="P25" i="4"/>
  <c r="Q25" i="4" s="1"/>
  <c r="P24" i="4"/>
  <c r="P23" i="4"/>
  <c r="P22" i="4"/>
  <c r="P21" i="4"/>
  <c r="Q21" i="4" s="1"/>
  <c r="P20" i="4"/>
  <c r="P19" i="4"/>
  <c r="Q15" i="4"/>
  <c r="Q16" i="4"/>
  <c r="Q17" i="4"/>
  <c r="Q18" i="4"/>
  <c r="Q19" i="4"/>
  <c r="Q20" i="4"/>
  <c r="Q22" i="4"/>
  <c r="Q23" i="4"/>
  <c r="Q24" i="4"/>
  <c r="P16" i="4"/>
  <c r="P17" i="4"/>
  <c r="P18" i="4"/>
  <c r="P15" i="4"/>
  <c r="P11" i="4"/>
  <c r="P12" i="4"/>
  <c r="P13" i="4"/>
  <c r="Q11" i="4"/>
  <c r="Q12" i="4"/>
  <c r="Q13" i="4"/>
  <c r="Q9" i="4"/>
  <c r="P9" i="4"/>
  <c r="O31" i="4"/>
  <c r="O32" i="4"/>
  <c r="P32" i="4" s="1"/>
  <c r="Q32" i="4" s="1"/>
  <c r="O33" i="4"/>
  <c r="O34" i="4"/>
  <c r="P34" i="4" s="1"/>
  <c r="Q34" i="4" s="1"/>
  <c r="O30" i="4"/>
  <c r="P30" i="4" s="1"/>
  <c r="O26" i="4"/>
  <c r="O21" i="4"/>
  <c r="O22" i="4"/>
  <c r="O23" i="4"/>
  <c r="O24" i="4"/>
  <c r="O25" i="4"/>
  <c r="O20" i="4"/>
  <c r="O19" i="4"/>
  <c r="O16" i="4"/>
  <c r="O17" i="4"/>
  <c r="O18" i="4"/>
  <c r="O15" i="4"/>
  <c r="O14" i="4"/>
  <c r="O27" i="4" s="1"/>
  <c r="O13" i="4"/>
  <c r="O10" i="4"/>
  <c r="P10" i="4" s="1"/>
  <c r="O11" i="4"/>
  <c r="O12" i="4"/>
  <c r="O9" i="4"/>
  <c r="M35" i="4"/>
  <c r="L35" i="4"/>
  <c r="M14" i="4"/>
  <c r="L26" i="4"/>
  <c r="M26" i="4"/>
  <c r="M19" i="4"/>
  <c r="L19" i="4"/>
  <c r="L27" i="4" s="1"/>
  <c r="M27" i="4"/>
  <c r="L14" i="4"/>
  <c r="C14" i="4"/>
  <c r="P14" i="4" l="1"/>
  <c r="Q10" i="4"/>
  <c r="Q14" i="4"/>
  <c r="P27" i="4"/>
  <c r="Q27" i="4" s="1"/>
  <c r="L36" i="4"/>
  <c r="O35" i="4"/>
  <c r="O36" i="4" s="1"/>
  <c r="P31" i="4"/>
  <c r="Q31" i="4" s="1"/>
  <c r="Q30" i="4"/>
  <c r="P35" i="4"/>
  <c r="M36" i="4"/>
  <c r="J35" i="4"/>
  <c r="J31" i="4"/>
  <c r="J32" i="4"/>
  <c r="J33" i="4"/>
  <c r="J34" i="4"/>
  <c r="J30" i="4"/>
  <c r="I31" i="4"/>
  <c r="I32" i="4"/>
  <c r="I33" i="4"/>
  <c r="I34" i="4"/>
  <c r="I30" i="4"/>
  <c r="D35" i="4"/>
  <c r="E35" i="4"/>
  <c r="F35" i="4"/>
  <c r="G35" i="4"/>
  <c r="H35" i="4"/>
  <c r="H26" i="4"/>
  <c r="C26" i="4"/>
  <c r="I24" i="4"/>
  <c r="J24" i="4" s="1"/>
  <c r="I23" i="4"/>
  <c r="J23" i="4" s="1"/>
  <c r="I22" i="4"/>
  <c r="J22" i="4" s="1"/>
  <c r="I21" i="4"/>
  <c r="J21" i="4" s="1"/>
  <c r="I20" i="4"/>
  <c r="J20" i="4" s="1"/>
  <c r="J18" i="4"/>
  <c r="I16" i="4"/>
  <c r="J16" i="4" s="1"/>
  <c r="I17" i="4"/>
  <c r="J17" i="4" s="1"/>
  <c r="I18" i="4"/>
  <c r="I15" i="4"/>
  <c r="J15" i="4" s="1"/>
  <c r="D19" i="4"/>
  <c r="E19" i="4"/>
  <c r="F19" i="4"/>
  <c r="G19" i="4"/>
  <c r="H19" i="4"/>
  <c r="I10" i="4"/>
  <c r="J10" i="4" s="1"/>
  <c r="I11" i="4"/>
  <c r="J11" i="4" s="1"/>
  <c r="I12" i="4"/>
  <c r="J12" i="4" s="1"/>
  <c r="I13" i="4"/>
  <c r="J13" i="4" s="1"/>
  <c r="I9" i="4"/>
  <c r="J9" i="4" s="1"/>
  <c r="Q35" i="4" l="1"/>
  <c r="P36" i="4"/>
  <c r="Q36" i="4" s="1"/>
  <c r="I35" i="4"/>
  <c r="H36" i="4"/>
  <c r="I25" i="4"/>
  <c r="J25" i="4" s="1"/>
  <c r="C35" i="4" l="1"/>
  <c r="G36" i="4"/>
  <c r="I26" i="4"/>
  <c r="J26" i="4" s="1"/>
  <c r="C19" i="4"/>
  <c r="I19" i="4" s="1"/>
  <c r="J19" i="4" s="1"/>
  <c r="I14" i="4"/>
  <c r="J14" i="4" l="1"/>
  <c r="I44" i="4"/>
  <c r="C27" i="4"/>
  <c r="I27" i="4" l="1"/>
  <c r="J27" i="4" s="1"/>
  <c r="C36" i="4"/>
  <c r="I36" i="4" s="1"/>
  <c r="D25" i="4"/>
  <c r="I42" i="4" l="1"/>
  <c r="J36" i="4"/>
  <c r="F13" i="4"/>
  <c r="D13" i="4"/>
  <c r="E13" i="4" s="1"/>
  <c r="E36" i="4" l="1"/>
  <c r="D36" i="4" l="1"/>
  <c r="F36" i="4" l="1"/>
</calcChain>
</file>

<file path=xl/sharedStrings.xml><?xml version="1.0" encoding="utf-8"?>
<sst xmlns="http://schemas.openxmlformats.org/spreadsheetml/2006/main" count="127" uniqueCount="106">
  <si>
    <t xml:space="preserve"> </t>
  </si>
  <si>
    <t xml:space="preserve">Hospitals &amp; Health Clinics </t>
  </si>
  <si>
    <t>Dental Services</t>
  </si>
  <si>
    <t>Mental Health</t>
  </si>
  <si>
    <t>Alcohol &amp; Substance Abuse</t>
  </si>
  <si>
    <t>Contract Health Services</t>
  </si>
  <si>
    <t>Public Health Nursing</t>
  </si>
  <si>
    <t>Health Education</t>
  </si>
  <si>
    <t>Comm. Health Reps</t>
  </si>
  <si>
    <t>Immunization AK</t>
  </si>
  <si>
    <t>Urban Health</t>
  </si>
  <si>
    <t>Indian Health Professions</t>
  </si>
  <si>
    <t>Tribal Management</t>
  </si>
  <si>
    <t>Direct Operations</t>
  </si>
  <si>
    <t>Self-Governance</t>
  </si>
  <si>
    <t>Contract Support Cost</t>
  </si>
  <si>
    <t>FACILITIES</t>
  </si>
  <si>
    <t>Maintenance &amp; Improvement</t>
  </si>
  <si>
    <t>Sanitation Facilities Constr.</t>
  </si>
  <si>
    <t>Health Care Fac. Constr.</t>
  </si>
  <si>
    <t>Facil. &amp; Envir. Hlth Supp.</t>
  </si>
  <si>
    <t>Equipment</t>
  </si>
  <si>
    <t xml:space="preserve">    Total, Facilities</t>
  </si>
  <si>
    <t>TOTAL, IHS</t>
  </si>
  <si>
    <t>Sub-Sub Activity</t>
  </si>
  <si>
    <t>Change
over
FY 2013</t>
  </si>
  <si>
    <t>Pct of
Change
over 2013</t>
  </si>
  <si>
    <t>Pct of 
Change
over 
2012</t>
  </si>
  <si>
    <t>SERVICES</t>
  </si>
  <si>
    <t xml:space="preserve">    Subotal, Clinical Services</t>
  </si>
  <si>
    <t xml:space="preserve">    Subtotal, Preventive Health</t>
  </si>
  <si>
    <t>Subtotal, Other Services</t>
  </si>
  <si>
    <t>TOTAL, SERVICES</t>
  </si>
  <si>
    <t>Pct of
Change</t>
  </si>
  <si>
    <t>FY 2014</t>
  </si>
  <si>
    <t>Medical
Inflation</t>
  </si>
  <si>
    <t>FY 2014 
Final Operating
Plan</t>
  </si>
  <si>
    <t>FY 2015 
President's
Request</t>
  </si>
  <si>
    <t>Change
over 
FY 2014</t>
  </si>
  <si>
    <r>
      <rPr>
        <b/>
        <sz val="18"/>
        <rFont val="Calibri"/>
        <family val="2"/>
        <scheme val="minor"/>
      </rPr>
      <t>Indian Health Service FY 2015 Budget</t>
    </r>
    <r>
      <rPr>
        <b/>
        <sz val="16"/>
        <rFont val="Calibri"/>
        <family val="2"/>
        <scheme val="minor"/>
      </rPr>
      <t xml:space="preserve">
</t>
    </r>
    <r>
      <rPr>
        <b/>
        <sz val="14"/>
        <rFont val="Calibri"/>
        <family val="2"/>
        <scheme val="minor"/>
      </rPr>
      <t xml:space="preserve">Comparing President's FY 2015 Request to Final FY 2014 Operating Plan 
</t>
    </r>
    <r>
      <rPr>
        <b/>
        <sz val="9"/>
        <rFont val="Calibri"/>
        <family val="2"/>
        <scheme val="minor"/>
      </rPr>
      <t>Prepared by: NW Portland Area Indian Health Board - 3/7/2014</t>
    </r>
  </si>
  <si>
    <t>Pct.
Of
Change</t>
  </si>
  <si>
    <t>FY 2013</t>
  </si>
  <si>
    <t>Pay
Costs</t>
  </si>
  <si>
    <t>Staffing
New 
Facil</t>
  </si>
  <si>
    <t>New
Tribes</t>
  </si>
  <si>
    <t>Program 
Increase</t>
  </si>
  <si>
    <t>Increases
Sub
Total</t>
  </si>
  <si>
    <t>President's
FY 2015
Budget</t>
  </si>
  <si>
    <t>Change
over
FY 2014</t>
  </si>
  <si>
    <r>
      <rPr>
        <b/>
        <sz val="11"/>
        <rFont val="Times New Roman"/>
        <family val="1"/>
      </rPr>
      <t>SERVICES</t>
    </r>
  </si>
  <si>
    <r>
      <rPr>
        <sz val="11"/>
        <rFont val="Times New Roman"/>
        <family val="1"/>
      </rPr>
      <t>Hospitals &amp; Health Clinics</t>
    </r>
  </si>
  <si>
    <r>
      <rPr>
        <sz val="11"/>
        <rFont val="Times New Roman"/>
        <family val="1"/>
      </rPr>
      <t>Dental Services</t>
    </r>
  </si>
  <si>
    <r>
      <rPr>
        <sz val="11"/>
        <rFont val="Times New Roman"/>
        <family val="1"/>
      </rPr>
      <t>Mental Health</t>
    </r>
  </si>
  <si>
    <r>
      <rPr>
        <sz val="11"/>
        <rFont val="Times New Roman"/>
        <family val="1"/>
      </rPr>
      <t>Alcohol &amp; Substance Abuse</t>
    </r>
  </si>
  <si>
    <r>
      <rPr>
        <sz val="11"/>
        <rFont val="Times New Roman"/>
        <family val="1"/>
      </rPr>
      <t>Purchased/Referred Care</t>
    </r>
  </si>
  <si>
    <r>
      <rPr>
        <sz val="11"/>
        <rFont val="Times New Roman"/>
        <family val="1"/>
      </rPr>
      <t>Total, Clinical Services</t>
    </r>
  </si>
  <si>
    <r>
      <rPr>
        <sz val="11"/>
        <rFont val="Times New Roman"/>
        <family val="1"/>
      </rPr>
      <t>Public Health Nursing</t>
    </r>
  </si>
  <si>
    <r>
      <rPr>
        <sz val="11"/>
        <rFont val="Times New Roman"/>
        <family val="1"/>
      </rPr>
      <t>Health Education</t>
    </r>
  </si>
  <si>
    <r>
      <rPr>
        <sz val="11"/>
        <rFont val="Times New Roman"/>
        <family val="1"/>
      </rPr>
      <t>Community Health Representatives</t>
    </r>
  </si>
  <si>
    <r>
      <rPr>
        <sz val="11"/>
        <rFont val="Times New Roman"/>
        <family val="1"/>
      </rPr>
      <t>Immunization AK</t>
    </r>
  </si>
  <si>
    <r>
      <rPr>
        <sz val="11"/>
        <rFont val="Times New Roman"/>
        <family val="1"/>
      </rPr>
      <t>Total, Preventive Health</t>
    </r>
  </si>
  <si>
    <r>
      <rPr>
        <sz val="11"/>
        <rFont val="Times New Roman"/>
        <family val="1"/>
      </rPr>
      <t>Urban Health</t>
    </r>
  </si>
  <si>
    <r>
      <rPr>
        <sz val="11"/>
        <rFont val="Times New Roman"/>
        <family val="1"/>
      </rPr>
      <t>Indian Health Professions</t>
    </r>
  </si>
  <si>
    <r>
      <rPr>
        <sz val="11"/>
        <rFont val="Times New Roman"/>
        <family val="1"/>
      </rPr>
      <t>Tribal Management Grants</t>
    </r>
  </si>
  <si>
    <r>
      <rPr>
        <sz val="11"/>
        <rFont val="Times New Roman"/>
        <family val="1"/>
      </rPr>
      <t>Direct Operations</t>
    </r>
  </si>
  <si>
    <r>
      <rPr>
        <sz val="11"/>
        <rFont val="Times New Roman"/>
        <family val="1"/>
      </rPr>
      <t>Self-Governance</t>
    </r>
  </si>
  <si>
    <r>
      <rPr>
        <sz val="11"/>
        <rFont val="Times New Roman"/>
        <family val="1"/>
      </rPr>
      <t>Contract Support Costs</t>
    </r>
  </si>
  <si>
    <r>
      <rPr>
        <sz val="11"/>
        <rFont val="Times New Roman"/>
        <family val="1"/>
      </rPr>
      <t>Total, Other Services</t>
    </r>
  </si>
  <si>
    <r>
      <rPr>
        <sz val="11"/>
        <rFont val="Times New Roman"/>
        <family val="1"/>
      </rPr>
      <t>TOTAL, SERVICES</t>
    </r>
  </si>
  <si>
    <r>
      <rPr>
        <b/>
        <sz val="11"/>
        <rFont val="Times New Roman"/>
        <family val="1"/>
      </rPr>
      <t>FACILITIES</t>
    </r>
  </si>
  <si>
    <r>
      <rPr>
        <sz val="11"/>
        <rFont val="Times New Roman"/>
        <family val="1"/>
      </rPr>
      <t>Maintenance &amp; Improvement</t>
    </r>
  </si>
  <si>
    <r>
      <rPr>
        <sz val="11"/>
        <rFont val="Times New Roman"/>
        <family val="1"/>
      </rPr>
      <t>Sanitation Facilities Construction</t>
    </r>
  </si>
  <si>
    <r>
      <rPr>
        <sz val="11"/>
        <rFont val="Times New Roman"/>
        <family val="1"/>
      </rPr>
      <t>Health Care Facilities Construction</t>
    </r>
  </si>
  <si>
    <r>
      <rPr>
        <sz val="11"/>
        <rFont val="Times New Roman"/>
        <family val="1"/>
      </rPr>
      <t>Facilities &amp; Environmental Health Support</t>
    </r>
  </si>
  <si>
    <r>
      <rPr>
        <sz val="11"/>
        <rFont val="Times New Roman"/>
        <family val="1"/>
      </rPr>
      <t>Equipment</t>
    </r>
  </si>
  <si>
    <r>
      <rPr>
        <sz val="11"/>
        <rFont val="Times New Roman"/>
        <family val="1"/>
      </rPr>
      <t>TOTAL, FACILITIES</t>
    </r>
  </si>
  <si>
    <r>
      <rPr>
        <b/>
        <sz val="11"/>
        <rFont val="Times New Roman"/>
        <family val="1"/>
      </rPr>
      <t>TOTAL, BUDGET AUTHORITY</t>
    </r>
  </si>
  <si>
    <r>
      <t xml:space="preserve">IHS Detail of Changes Table 
</t>
    </r>
    <r>
      <rPr>
        <sz val="10"/>
        <color rgb="FF000000"/>
        <rFont val="Times New Roman"/>
        <family val="1"/>
      </rPr>
      <t>(Dollars in Thousands)</t>
    </r>
  </si>
  <si>
    <t>Adj*</t>
  </si>
  <si>
    <t>Current
Services
Total</t>
  </si>
  <si>
    <t>Staffing 
New 
Facilities</t>
  </si>
  <si>
    <t>New 
Tribes
Funding</t>
  </si>
  <si>
    <t>Net Funding
Available 
for 
All Tribes</t>
  </si>
  <si>
    <t>PRESIDENT'S REQUEST</t>
  </si>
  <si>
    <t>EARMARKS</t>
  </si>
  <si>
    <t>PRESIDENT'S REQUEST LESS EARMARKS</t>
  </si>
  <si>
    <t>Adjust</t>
  </si>
  <si>
    <t>FY 2014 Enacted</t>
  </si>
  <si>
    <t>Change over 
Previous</t>
  </si>
  <si>
    <t>FY 2012 Enacted</t>
  </si>
  <si>
    <t>FY 2013 Post-Seqester</t>
  </si>
  <si>
    <t xml:space="preserve">FY 2015 Request </t>
  </si>
  <si>
    <t>FY 2013 Full Yr CR</t>
  </si>
  <si>
    <t>Amt</t>
  </si>
  <si>
    <t>Funding Period/Item</t>
  </si>
  <si>
    <t>Baseline</t>
  </si>
  <si>
    <t>FY 2012</t>
  </si>
  <si>
    <t>Enacted/
Full Yr CR</t>
  </si>
  <si>
    <t>Sequester/
Rescission</t>
  </si>
  <si>
    <t>Change</t>
  </si>
  <si>
    <t>FY 2015</t>
  </si>
  <si>
    <t xml:space="preserve">Change </t>
  </si>
  <si>
    <t>Difference</t>
  </si>
  <si>
    <t>FY 2013 CR</t>
  </si>
  <si>
    <t>FY 2013 Post Sequester</t>
  </si>
  <si>
    <t>Lost  to Sequester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</si>
</sst>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6" formatCode="&quot;$&quot;#,##0_);[Red]\(&quot;$&quot;#,##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&quot;$&quot;#,##0"/>
    <numFmt numFmtId="165" formatCode="0.0%"/>
    <numFmt numFmtId="166" formatCode="#,##0;#,##0"/>
    <numFmt numFmtId="167" formatCode="###0;###0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u/>
      <sz val="10"/>
      <color theme="1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1"/>
      <name val="Times New Roman"/>
      <family val="1"/>
    </font>
    <font>
      <sz val="11"/>
      <color rgb="FF000000"/>
      <name val="Times New Roman"/>
      <family val="2"/>
    </font>
    <font>
      <sz val="11"/>
      <name val="Times New Roman"/>
      <family val="1"/>
    </font>
    <font>
      <b/>
      <sz val="11"/>
      <color rgb="FF000000"/>
      <name val="Times New Roman"/>
      <family val="2"/>
    </font>
    <font>
      <b/>
      <sz val="12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85">
    <border>
      <left/>
      <right/>
      <top/>
      <bottom/>
      <diagonal/>
    </border>
    <border>
      <left style="medium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 style="thin">
        <color auto="1"/>
      </right>
      <top style="hair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/>
      <bottom/>
      <diagonal/>
    </border>
    <border>
      <left style="medium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/>
      <top/>
      <bottom style="medium">
        <color indexed="64"/>
      </bottom>
      <diagonal/>
    </border>
    <border>
      <left style="medium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double">
        <color auto="1"/>
      </right>
      <top style="medium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</borders>
  <cellStyleXfs count="2">
    <xf numFmtId="0" fontId="0" fillId="0" borderId="0"/>
    <xf numFmtId="0" fontId="15" fillId="0" borderId="0"/>
  </cellStyleXfs>
  <cellXfs count="265">
    <xf numFmtId="0" fontId="0" fillId="0" borderId="0" xfId="0"/>
    <xf numFmtId="38" fontId="6" fillId="2" borderId="3" xfId="0" applyNumberFormat="1" applyFont="1" applyFill="1" applyBorder="1" applyAlignment="1">
      <alignment horizontal="right" vertical="center"/>
    </xf>
    <xf numFmtId="0" fontId="2" fillId="3" borderId="5" xfId="0" applyFont="1" applyFill="1" applyBorder="1"/>
    <xf numFmtId="0" fontId="2" fillId="3" borderId="5" xfId="0" applyFont="1" applyFill="1" applyBorder="1" applyAlignment="1">
      <alignment vertical="center"/>
    </xf>
    <xf numFmtId="0" fontId="2" fillId="3" borderId="8" xfId="0" applyFont="1" applyFill="1" applyBorder="1"/>
    <xf numFmtId="42" fontId="2" fillId="3" borderId="8" xfId="0" applyNumberFormat="1" applyFont="1" applyFill="1" applyBorder="1" applyAlignment="1">
      <alignment horizontal="center"/>
    </xf>
    <xf numFmtId="165" fontId="2" fillId="3" borderId="8" xfId="0" applyNumberFormat="1" applyFont="1" applyFill="1" applyBorder="1" applyAlignment="1">
      <alignment horizontal="center"/>
    </xf>
    <xf numFmtId="0" fontId="2" fillId="3" borderId="9" xfId="0" applyFont="1" applyFill="1" applyBorder="1"/>
    <xf numFmtId="0" fontId="2" fillId="2" borderId="0" xfId="0" applyFont="1" applyFill="1"/>
    <xf numFmtId="42" fontId="2" fillId="2" borderId="0" xfId="0" applyNumberFormat="1" applyFont="1" applyFill="1"/>
    <xf numFmtId="0" fontId="2" fillId="2" borderId="7" xfId="0" applyFont="1" applyFill="1" applyBorder="1" applyAlignment="1">
      <alignment horizontal="centerContinuous"/>
    </xf>
    <xf numFmtId="0" fontId="2" fillId="2" borderId="12" xfId="0" applyFont="1" applyFill="1" applyBorder="1" applyAlignment="1">
      <alignment horizontal="centerContinuous"/>
    </xf>
    <xf numFmtId="0" fontId="3" fillId="2" borderId="0" xfId="0" applyFont="1" applyFill="1" applyAlignment="1">
      <alignment horizontal="center" vertical="center" wrapText="1"/>
    </xf>
    <xf numFmtId="38" fontId="4" fillId="2" borderId="1" xfId="0" applyNumberFormat="1" applyFont="1" applyFill="1" applyBorder="1" applyAlignment="1">
      <alignment horizontal="left" indent="2"/>
    </xf>
    <xf numFmtId="38" fontId="4" fillId="2" borderId="2" xfId="0" applyNumberFormat="1" applyFont="1" applyFill="1" applyBorder="1" applyAlignment="1">
      <alignment horizontal="left" indent="2"/>
    </xf>
    <xf numFmtId="38" fontId="4" fillId="2" borderId="4" xfId="0" applyNumberFormat="1" applyFont="1" applyFill="1" applyBorder="1" applyAlignment="1">
      <alignment horizontal="left" indent="2"/>
    </xf>
    <xf numFmtId="38" fontId="4" fillId="2" borderId="1" xfId="0" applyNumberFormat="1" applyFont="1" applyFill="1" applyBorder="1" applyAlignment="1">
      <alignment horizontal="left" vertical="center" indent="2"/>
    </xf>
    <xf numFmtId="38" fontId="4" fillId="2" borderId="2" xfId="0" applyNumberFormat="1" applyFont="1" applyFill="1" applyBorder="1" applyAlignment="1">
      <alignment horizontal="left" vertical="center" indent="2"/>
    </xf>
    <xf numFmtId="44" fontId="2" fillId="2" borderId="0" xfId="0" applyNumberFormat="1" applyFont="1" applyFill="1"/>
    <xf numFmtId="42" fontId="6" fillId="2" borderId="13" xfId="0" applyNumberFormat="1" applyFont="1" applyFill="1" applyBorder="1" applyAlignment="1">
      <alignment vertical="center"/>
    </xf>
    <xf numFmtId="42" fontId="2" fillId="2" borderId="9" xfId="0" applyNumberFormat="1" applyFont="1" applyFill="1" applyBorder="1"/>
    <xf numFmtId="0" fontId="2" fillId="2" borderId="0" xfId="0" applyFont="1" applyFill="1" applyAlignment="1">
      <alignment horizontal="center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2" fillId="3" borderId="0" xfId="0" applyFont="1" applyFill="1" applyBorder="1"/>
    <xf numFmtId="42" fontId="6" fillId="2" borderId="21" xfId="0" applyNumberFormat="1" applyFont="1" applyFill="1" applyBorder="1" applyAlignment="1">
      <alignment vertical="center"/>
    </xf>
    <xf numFmtId="38" fontId="4" fillId="2" borderId="17" xfId="0" applyNumberFormat="1" applyFont="1" applyFill="1" applyBorder="1" applyAlignment="1">
      <alignment horizontal="left" indent="2"/>
    </xf>
    <xf numFmtId="165" fontId="2" fillId="3" borderId="10" xfId="0" applyNumberFormat="1" applyFont="1" applyFill="1" applyBorder="1" applyAlignment="1">
      <alignment horizontal="center"/>
    </xf>
    <xf numFmtId="165" fontId="2" fillId="3" borderId="6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42" fontId="6" fillId="2" borderId="21" xfId="0" applyNumberFormat="1" applyFont="1" applyFill="1" applyBorder="1" applyAlignment="1">
      <alignment horizontal="center" vertical="center"/>
    </xf>
    <xf numFmtId="0" fontId="14" fillId="2" borderId="13" xfId="0" applyFont="1" applyFill="1" applyBorder="1" applyAlignment="1">
      <alignment vertical="center"/>
    </xf>
    <xf numFmtId="42" fontId="4" fillId="2" borderId="18" xfId="0" applyNumberFormat="1" applyFont="1" applyFill="1" applyBorder="1" applyAlignment="1">
      <alignment horizontal="center"/>
    </xf>
    <xf numFmtId="165" fontId="2" fillId="2" borderId="1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vertical="center"/>
    </xf>
    <xf numFmtId="164" fontId="0" fillId="0" borderId="0" xfId="0" applyNumberFormat="1"/>
    <xf numFmtId="38" fontId="10" fillId="2" borderId="3" xfId="0" applyNumberFormat="1" applyFont="1" applyFill="1" applyBorder="1" applyAlignment="1">
      <alignment horizontal="center" vertical="center"/>
    </xf>
    <xf numFmtId="42" fontId="2" fillId="3" borderId="15" xfId="0" applyNumberFormat="1" applyFont="1" applyFill="1" applyBorder="1"/>
    <xf numFmtId="42" fontId="14" fillId="2" borderId="13" xfId="0" applyNumberFormat="1" applyFont="1" applyFill="1" applyBorder="1" applyAlignment="1">
      <alignment vertical="center"/>
    </xf>
    <xf numFmtId="42" fontId="2" fillId="2" borderId="13" xfId="0" applyNumberFormat="1" applyFont="1" applyFill="1" applyBorder="1" applyAlignment="1">
      <alignment vertical="center"/>
    </xf>
    <xf numFmtId="42" fontId="2" fillId="3" borderId="9" xfId="0" applyNumberFormat="1" applyFont="1" applyFill="1" applyBorder="1"/>
    <xf numFmtId="42" fontId="2" fillId="3" borderId="5" xfId="0" applyNumberFormat="1" applyFont="1" applyFill="1" applyBorder="1"/>
    <xf numFmtId="165" fontId="2" fillId="3" borderId="16" xfId="0" applyNumberFormat="1" applyFont="1" applyFill="1" applyBorder="1" applyAlignment="1">
      <alignment horizontal="center"/>
    </xf>
    <xf numFmtId="0" fontId="16" fillId="2" borderId="17" xfId="0" applyFont="1" applyFill="1" applyBorder="1" applyAlignment="1">
      <alignment horizontal="left" vertical="center" indent="1"/>
    </xf>
    <xf numFmtId="38" fontId="17" fillId="2" borderId="4" xfId="0" applyNumberFormat="1" applyFont="1" applyFill="1" applyBorder="1" applyAlignment="1">
      <alignment horizontal="left" vertical="center" indent="1"/>
    </xf>
    <xf numFmtId="0" fontId="7" fillId="2" borderId="30" xfId="0" applyFont="1" applyFill="1" applyBorder="1" applyAlignment="1">
      <alignment horizontal="centerContinuous" vertical="center" wrapText="1"/>
    </xf>
    <xf numFmtId="42" fontId="2" fillId="2" borderId="7" xfId="0" applyNumberFormat="1" applyFont="1" applyFill="1" applyBorder="1" applyAlignment="1">
      <alignment horizontal="centerContinuous"/>
    </xf>
    <xf numFmtId="42" fontId="2" fillId="2" borderId="12" xfId="0" applyNumberFormat="1" applyFont="1" applyFill="1" applyBorder="1" applyAlignment="1">
      <alignment horizontal="centerContinuous"/>
    </xf>
    <xf numFmtId="0" fontId="1" fillId="2" borderId="31" xfId="0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0" fontId="2" fillId="3" borderId="35" xfId="0" applyFont="1" applyFill="1" applyBorder="1"/>
    <xf numFmtId="0" fontId="3" fillId="3" borderId="35" xfId="0" applyFont="1" applyFill="1" applyBorder="1" applyAlignment="1">
      <alignment horizontal="center" vertical="center" wrapText="1"/>
    </xf>
    <xf numFmtId="0" fontId="15" fillId="0" borderId="0" xfId="1" applyFill="1" applyBorder="1" applyAlignment="1">
      <alignment horizontal="left" vertical="top"/>
    </xf>
    <xf numFmtId="166" fontId="19" fillId="0" borderId="40" xfId="1" applyNumberFormat="1" applyFont="1" applyFill="1" applyBorder="1" applyAlignment="1">
      <alignment horizontal="left" vertical="top" wrapText="1"/>
    </xf>
    <xf numFmtId="167" fontId="19" fillId="0" borderId="23" xfId="1" applyNumberFormat="1" applyFont="1" applyFill="1" applyBorder="1" applyAlignment="1">
      <alignment horizontal="right" vertical="top" wrapText="1"/>
    </xf>
    <xf numFmtId="166" fontId="19" fillId="0" borderId="0" xfId="1" applyNumberFormat="1" applyFont="1" applyFill="1" applyBorder="1" applyAlignment="1">
      <alignment horizontal="left" vertical="top" wrapText="1"/>
    </xf>
    <xf numFmtId="167" fontId="19" fillId="0" borderId="0" xfId="1" applyNumberFormat="1" applyFont="1" applyFill="1" applyBorder="1" applyAlignment="1">
      <alignment horizontal="left" vertical="top" wrapText="1"/>
    </xf>
    <xf numFmtId="166" fontId="19" fillId="0" borderId="24" xfId="1" applyNumberFormat="1" applyFont="1" applyFill="1" applyBorder="1" applyAlignment="1">
      <alignment horizontal="left" vertical="top" wrapText="1"/>
    </xf>
    <xf numFmtId="167" fontId="19" fillId="0" borderId="23" xfId="1" applyNumberFormat="1" applyFont="1" applyFill="1" applyBorder="1" applyAlignment="1">
      <alignment horizontal="left" vertical="top" wrapText="1"/>
    </xf>
    <xf numFmtId="167" fontId="19" fillId="0" borderId="24" xfId="1" applyNumberFormat="1" applyFont="1" applyFill="1" applyBorder="1" applyAlignment="1">
      <alignment horizontal="right" vertical="top" wrapText="1"/>
    </xf>
    <xf numFmtId="167" fontId="19" fillId="0" borderId="40" xfId="1" applyNumberFormat="1" applyFont="1" applyFill="1" applyBorder="1" applyAlignment="1">
      <alignment horizontal="left" vertical="top" wrapText="1"/>
    </xf>
    <xf numFmtId="166" fontId="19" fillId="0" borderId="23" xfId="1" applyNumberFormat="1" applyFont="1" applyFill="1" applyBorder="1" applyAlignment="1">
      <alignment horizontal="left" vertical="top" wrapText="1"/>
    </xf>
    <xf numFmtId="167" fontId="19" fillId="0" borderId="24" xfId="1" applyNumberFormat="1" applyFont="1" applyFill="1" applyBorder="1" applyAlignment="1">
      <alignment horizontal="left" vertical="top" wrapText="1"/>
    </xf>
    <xf numFmtId="167" fontId="19" fillId="0" borderId="40" xfId="1" applyNumberFormat="1" applyFont="1" applyFill="1" applyBorder="1" applyAlignment="1">
      <alignment horizontal="right" vertical="top" wrapText="1"/>
    </xf>
    <xf numFmtId="167" fontId="19" fillId="0" borderId="0" xfId="1" applyNumberFormat="1" applyFont="1" applyFill="1" applyBorder="1" applyAlignment="1">
      <alignment horizontal="right" vertical="top" wrapText="1"/>
    </xf>
    <xf numFmtId="0" fontId="15" fillId="0" borderId="40" xfId="1" applyFill="1" applyBorder="1" applyAlignment="1">
      <alignment horizontal="left" vertical="top" wrapText="1"/>
    </xf>
    <xf numFmtId="166" fontId="19" fillId="0" borderId="27" xfId="1" applyNumberFormat="1" applyFont="1" applyFill="1" applyBorder="1" applyAlignment="1">
      <alignment horizontal="left" vertical="top" wrapText="1"/>
    </xf>
    <xf numFmtId="166" fontId="19" fillId="0" borderId="28" xfId="1" applyNumberFormat="1" applyFont="1" applyFill="1" applyBorder="1" applyAlignment="1">
      <alignment horizontal="left" vertical="top" wrapText="1"/>
    </xf>
    <xf numFmtId="167" fontId="19" fillId="0" borderId="25" xfId="1" applyNumberFormat="1" applyFont="1" applyFill="1" applyBorder="1" applyAlignment="1">
      <alignment horizontal="left" vertical="top" wrapText="1"/>
    </xf>
    <xf numFmtId="0" fontId="15" fillId="0" borderId="25" xfId="1" applyFill="1" applyBorder="1" applyAlignment="1">
      <alignment horizontal="left" vertical="top" wrapText="1"/>
    </xf>
    <xf numFmtId="167" fontId="19" fillId="0" borderId="26" xfId="1" applyNumberFormat="1" applyFont="1" applyFill="1" applyBorder="1" applyAlignment="1">
      <alignment horizontal="right" vertical="top" wrapText="1"/>
    </xf>
    <xf numFmtId="167" fontId="19" fillId="0" borderId="28" xfId="1" applyNumberFormat="1" applyFont="1" applyFill="1" applyBorder="1" applyAlignment="1">
      <alignment horizontal="left" vertical="top" wrapText="1"/>
    </xf>
    <xf numFmtId="166" fontId="19" fillId="0" borderId="26" xfId="1" applyNumberFormat="1" applyFont="1" applyFill="1" applyBorder="1" applyAlignment="1">
      <alignment horizontal="left" vertical="top" wrapText="1"/>
    </xf>
    <xf numFmtId="166" fontId="19" fillId="0" borderId="41" xfId="1" applyNumberFormat="1" applyFont="1" applyFill="1" applyBorder="1" applyAlignment="1">
      <alignment horizontal="left" vertical="top" wrapText="1"/>
    </xf>
    <xf numFmtId="166" fontId="19" fillId="0" borderId="42" xfId="1" applyNumberFormat="1" applyFont="1" applyFill="1" applyBorder="1" applyAlignment="1">
      <alignment horizontal="left" vertical="top" wrapText="1"/>
    </xf>
    <xf numFmtId="166" fontId="19" fillId="0" borderId="43" xfId="1" applyNumberFormat="1" applyFont="1" applyFill="1" applyBorder="1" applyAlignment="1">
      <alignment horizontal="left" vertical="top" wrapText="1"/>
    </xf>
    <xf numFmtId="166" fontId="19" fillId="0" borderId="44" xfId="1" applyNumberFormat="1" applyFont="1" applyFill="1" applyBorder="1" applyAlignment="1">
      <alignment horizontal="left" vertical="top" wrapText="1"/>
    </xf>
    <xf numFmtId="167" fontId="19" fillId="0" borderId="28" xfId="1" applyNumberFormat="1" applyFont="1" applyFill="1" applyBorder="1" applyAlignment="1">
      <alignment horizontal="right" vertical="top" wrapText="1"/>
    </xf>
    <xf numFmtId="167" fontId="19" fillId="0" borderId="27" xfId="1" applyNumberFormat="1" applyFont="1" applyFill="1" applyBorder="1" applyAlignment="1">
      <alignment horizontal="left" vertical="top" wrapText="1"/>
    </xf>
    <xf numFmtId="167" fontId="19" fillId="0" borderId="27" xfId="1" applyNumberFormat="1" applyFont="1" applyFill="1" applyBorder="1" applyAlignment="1">
      <alignment horizontal="right" vertical="top" wrapText="1"/>
    </xf>
    <xf numFmtId="167" fontId="19" fillId="0" borderId="43" xfId="1" applyNumberFormat="1" applyFont="1" applyFill="1" applyBorder="1" applyAlignment="1">
      <alignment horizontal="left" vertical="top" wrapText="1"/>
    </xf>
    <xf numFmtId="167" fontId="19" fillId="0" borderId="42" xfId="1" applyNumberFormat="1" applyFont="1" applyFill="1" applyBorder="1" applyAlignment="1">
      <alignment horizontal="left" vertical="top" wrapText="1"/>
    </xf>
    <xf numFmtId="167" fontId="19" fillId="0" borderId="44" xfId="1" applyNumberFormat="1" applyFont="1" applyFill="1" applyBorder="1" applyAlignment="1">
      <alignment horizontal="right" vertical="top" wrapText="1"/>
    </xf>
    <xf numFmtId="167" fontId="19" fillId="0" borderId="41" xfId="1" applyNumberFormat="1" applyFont="1" applyFill="1" applyBorder="1" applyAlignment="1">
      <alignment horizontal="right" vertical="top" wrapText="1"/>
    </xf>
    <xf numFmtId="166" fontId="21" fillId="0" borderId="41" xfId="1" applyNumberFormat="1" applyFont="1" applyFill="1" applyBorder="1" applyAlignment="1">
      <alignment horizontal="left" vertical="top" wrapText="1"/>
    </xf>
    <xf numFmtId="166" fontId="21" fillId="0" borderId="42" xfId="1" applyNumberFormat="1" applyFont="1" applyFill="1" applyBorder="1" applyAlignment="1">
      <alignment horizontal="left" vertical="top" wrapText="1"/>
    </xf>
    <xf numFmtId="166" fontId="21" fillId="0" borderId="43" xfId="1" applyNumberFormat="1" applyFont="1" applyFill="1" applyBorder="1" applyAlignment="1">
      <alignment horizontal="left" vertical="top" wrapText="1"/>
    </xf>
    <xf numFmtId="166" fontId="21" fillId="0" borderId="44" xfId="1" applyNumberFormat="1" applyFont="1" applyFill="1" applyBorder="1" applyAlignment="1">
      <alignment horizontal="left" vertical="top" wrapText="1"/>
    </xf>
    <xf numFmtId="0" fontId="22" fillId="0" borderId="0" xfId="1" applyFont="1" applyFill="1" applyBorder="1" applyAlignment="1">
      <alignment horizontal="centerContinuous" vertical="top" wrapText="1"/>
    </xf>
    <xf numFmtId="0" fontId="15" fillId="0" borderId="0" xfId="1" applyFill="1" applyBorder="1" applyAlignment="1">
      <alignment horizontal="centerContinuous" vertical="top"/>
    </xf>
    <xf numFmtId="0" fontId="23" fillId="0" borderId="0" xfId="1" applyFont="1" applyFill="1" applyBorder="1" applyAlignment="1">
      <alignment horizontal="center" vertical="center"/>
    </xf>
    <xf numFmtId="0" fontId="23" fillId="0" borderId="0" xfId="1" applyFont="1" applyFill="1" applyBorder="1" applyAlignment="1">
      <alignment horizontal="center" vertical="center" wrapText="1"/>
    </xf>
    <xf numFmtId="0" fontId="18" fillId="0" borderId="36" xfId="1" applyFont="1" applyFill="1" applyBorder="1" applyAlignment="1">
      <alignment horizontal="left" vertical="top" wrapText="1" indent="1"/>
    </xf>
    <xf numFmtId="0" fontId="20" fillId="0" borderId="40" xfId="1" applyFont="1" applyFill="1" applyBorder="1" applyAlignment="1">
      <alignment horizontal="left" vertical="top" wrapText="1" indent="3"/>
    </xf>
    <xf numFmtId="0" fontId="20" fillId="0" borderId="40" xfId="1" applyFont="1" applyFill="1" applyBorder="1" applyAlignment="1">
      <alignment horizontal="right" vertical="top" wrapText="1" indent="3"/>
    </xf>
    <xf numFmtId="0" fontId="20" fillId="0" borderId="27" xfId="1" applyFont="1" applyFill="1" applyBorder="1" applyAlignment="1">
      <alignment horizontal="right" vertical="top" wrapText="1" indent="3"/>
    </xf>
    <xf numFmtId="0" fontId="20" fillId="0" borderId="41" xfId="1" applyFont="1" applyFill="1" applyBorder="1" applyAlignment="1">
      <alignment horizontal="left" vertical="top" wrapText="1" indent="1"/>
    </xf>
    <xf numFmtId="0" fontId="20" fillId="0" borderId="27" xfId="1" applyFont="1" applyFill="1" applyBorder="1" applyAlignment="1">
      <alignment horizontal="left" vertical="top" wrapText="1" indent="3"/>
    </xf>
    <xf numFmtId="0" fontId="20" fillId="0" borderId="41" xfId="1" applyFont="1" applyFill="1" applyBorder="1" applyAlignment="1">
      <alignment horizontal="right" vertical="top" wrapText="1" indent="1"/>
    </xf>
    <xf numFmtId="0" fontId="18" fillId="0" borderId="41" xfId="1" applyFont="1" applyFill="1" applyBorder="1" applyAlignment="1">
      <alignment horizontal="left" vertical="top" wrapText="1" indent="1"/>
    </xf>
    <xf numFmtId="0" fontId="2" fillId="2" borderId="15" xfId="0" applyFont="1" applyFill="1" applyBorder="1"/>
    <xf numFmtId="42" fontId="2" fillId="5" borderId="9" xfId="0" applyNumberFormat="1" applyFont="1" applyFill="1" applyBorder="1" applyAlignment="1">
      <alignment horizontal="center"/>
    </xf>
    <xf numFmtId="42" fontId="2" fillId="5" borderId="5" xfId="0" applyNumberFormat="1" applyFont="1" applyFill="1" applyBorder="1" applyAlignment="1">
      <alignment horizontal="center"/>
    </xf>
    <xf numFmtId="42" fontId="3" fillId="5" borderId="34" xfId="0" applyNumberFormat="1" applyFont="1" applyFill="1" applyBorder="1" applyAlignment="1">
      <alignment horizontal="center" vertical="center" wrapText="1"/>
    </xf>
    <xf numFmtId="165" fontId="2" fillId="5" borderId="10" xfId="0" applyNumberFormat="1" applyFont="1" applyFill="1" applyBorder="1" applyAlignment="1">
      <alignment horizontal="center"/>
    </xf>
    <xf numFmtId="165" fontId="2" fillId="5" borderId="6" xfId="0" applyNumberFormat="1" applyFont="1" applyFill="1" applyBorder="1" applyAlignment="1">
      <alignment horizontal="center"/>
    </xf>
    <xf numFmtId="0" fontId="9" fillId="2" borderId="32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42" fontId="4" fillId="2" borderId="19" xfId="0" applyNumberFormat="1" applyFont="1" applyFill="1" applyBorder="1" applyAlignment="1">
      <alignment horizontal="center"/>
    </xf>
    <xf numFmtId="42" fontId="4" fillId="2" borderId="20" xfId="0" applyNumberFormat="1" applyFont="1" applyFill="1" applyBorder="1" applyAlignment="1">
      <alignment horizontal="center"/>
    </xf>
    <xf numFmtId="42" fontId="4" fillId="2" borderId="18" xfId="0" applyNumberFormat="1" applyFont="1" applyFill="1" applyBorder="1"/>
    <xf numFmtId="42" fontId="4" fillId="2" borderId="19" xfId="0" applyNumberFormat="1" applyFont="1" applyFill="1" applyBorder="1"/>
    <xf numFmtId="42" fontId="4" fillId="2" borderId="20" xfId="0" applyNumberFormat="1" applyFont="1" applyFill="1" applyBorder="1"/>
    <xf numFmtId="0" fontId="2" fillId="3" borderId="45" xfId="0" applyFont="1" applyFill="1" applyBorder="1"/>
    <xf numFmtId="0" fontId="2" fillId="3" borderId="47" xfId="0" applyFont="1" applyFill="1" applyBorder="1"/>
    <xf numFmtId="0" fontId="2" fillId="3" borderId="49" xfId="0" applyFont="1" applyFill="1" applyBorder="1"/>
    <xf numFmtId="0" fontId="14" fillId="2" borderId="46" xfId="0" applyFont="1" applyFill="1" applyBorder="1" applyAlignment="1">
      <alignment vertical="center"/>
    </xf>
    <xf numFmtId="42" fontId="6" fillId="2" borderId="29" xfId="0" applyNumberFormat="1" applyFont="1" applyFill="1" applyBorder="1" applyAlignment="1">
      <alignment vertical="center"/>
    </xf>
    <xf numFmtId="0" fontId="2" fillId="2" borderId="45" xfId="0" applyFont="1" applyFill="1" applyBorder="1"/>
    <xf numFmtId="0" fontId="3" fillId="3" borderId="50" xfId="0" applyFont="1" applyFill="1" applyBorder="1" applyAlignment="1">
      <alignment horizontal="center" vertical="center" wrapText="1"/>
    </xf>
    <xf numFmtId="0" fontId="3" fillId="3" borderId="51" xfId="0" applyFont="1" applyFill="1" applyBorder="1" applyAlignment="1">
      <alignment horizontal="center" vertical="center" wrapText="1"/>
    </xf>
    <xf numFmtId="0" fontId="2" fillId="3" borderId="11" xfId="0" applyFont="1" applyFill="1" applyBorder="1"/>
    <xf numFmtId="0" fontId="2" fillId="3" borderId="52" xfId="0" applyFont="1" applyFill="1" applyBorder="1"/>
    <xf numFmtId="42" fontId="2" fillId="3" borderId="53" xfId="0" applyNumberFormat="1" applyFont="1" applyFill="1" applyBorder="1"/>
    <xf numFmtId="42" fontId="2" fillId="3" borderId="54" xfId="0" applyNumberFormat="1" applyFont="1" applyFill="1" applyBorder="1"/>
    <xf numFmtId="42" fontId="14" fillId="2" borderId="55" xfId="0" applyNumberFormat="1" applyFont="1" applyFill="1" applyBorder="1" applyAlignment="1">
      <alignment vertical="center"/>
    </xf>
    <xf numFmtId="42" fontId="6" fillId="2" borderId="55" xfId="0" applyNumberFormat="1" applyFont="1" applyFill="1" applyBorder="1" applyAlignment="1">
      <alignment vertical="center"/>
    </xf>
    <xf numFmtId="42" fontId="2" fillId="3" borderId="56" xfId="0" applyNumberFormat="1" applyFont="1" applyFill="1" applyBorder="1"/>
    <xf numFmtId="42" fontId="2" fillId="2" borderId="53" xfId="0" applyNumberFormat="1" applyFont="1" applyFill="1" applyBorder="1"/>
    <xf numFmtId="0" fontId="2" fillId="2" borderId="10" xfId="0" applyFont="1" applyFill="1" applyBorder="1"/>
    <xf numFmtId="0" fontId="3" fillId="4" borderId="50" xfId="0" applyFont="1" applyFill="1" applyBorder="1" applyAlignment="1">
      <alignment horizontal="center" vertical="center" wrapText="1"/>
    </xf>
    <xf numFmtId="42" fontId="3" fillId="4" borderId="51" xfId="0" applyNumberFormat="1" applyFont="1" applyFill="1" applyBorder="1" applyAlignment="1">
      <alignment horizontal="center" vertical="center" wrapText="1"/>
    </xf>
    <xf numFmtId="42" fontId="3" fillId="4" borderId="57" xfId="0" applyNumberFormat="1" applyFont="1" applyFill="1" applyBorder="1" applyAlignment="1">
      <alignment horizontal="center" vertical="center" wrapText="1"/>
    </xf>
    <xf numFmtId="42" fontId="2" fillId="4" borderId="10" xfId="0" applyNumberFormat="1" applyFont="1" applyFill="1" applyBorder="1" applyAlignment="1">
      <alignment horizontal="center"/>
    </xf>
    <xf numFmtId="42" fontId="2" fillId="4" borderId="53" xfId="0" applyNumberFormat="1" applyFont="1" applyFill="1" applyBorder="1"/>
    <xf numFmtId="42" fontId="2" fillId="4" borderId="56" xfId="0" applyNumberFormat="1" applyFont="1" applyFill="1" applyBorder="1"/>
    <xf numFmtId="42" fontId="2" fillId="4" borderId="6" xfId="0" applyNumberFormat="1" applyFont="1" applyFill="1" applyBorder="1" applyAlignment="1">
      <alignment horizontal="center"/>
    </xf>
    <xf numFmtId="42" fontId="14" fillId="2" borderId="14" xfId="0" applyNumberFormat="1" applyFont="1" applyFill="1" applyBorder="1" applyAlignment="1">
      <alignment vertical="center"/>
    </xf>
    <xf numFmtId="42" fontId="6" fillId="2" borderId="55" xfId="0" applyNumberFormat="1" applyFont="1" applyFill="1" applyBorder="1" applyAlignment="1">
      <alignment horizontal="center" vertical="center"/>
    </xf>
    <xf numFmtId="42" fontId="2" fillId="2" borderId="55" xfId="0" applyNumberFormat="1" applyFont="1" applyFill="1" applyBorder="1" applyAlignment="1">
      <alignment vertical="center"/>
    </xf>
    <xf numFmtId="42" fontId="2" fillId="2" borderId="14" xfId="0" applyNumberFormat="1" applyFont="1" applyFill="1" applyBorder="1" applyAlignment="1">
      <alignment vertical="center"/>
    </xf>
    <xf numFmtId="42" fontId="6" fillId="2" borderId="14" xfId="0" applyNumberFormat="1" applyFont="1" applyFill="1" applyBorder="1" applyAlignment="1">
      <alignment vertical="center"/>
    </xf>
    <xf numFmtId="0" fontId="2" fillId="3" borderId="8" xfId="0" applyFont="1" applyFill="1" applyBorder="1" applyAlignment="1">
      <alignment vertical="center"/>
    </xf>
    <xf numFmtId="42" fontId="2" fillId="3" borderId="58" xfId="0" applyNumberFormat="1" applyFont="1" applyFill="1" applyBorder="1"/>
    <xf numFmtId="42" fontId="2" fillId="3" borderId="8" xfId="0" applyNumberFormat="1" applyFont="1" applyFill="1" applyBorder="1"/>
    <xf numFmtId="165" fontId="2" fillId="3" borderId="59" xfId="0" applyNumberFormat="1" applyFont="1" applyFill="1" applyBorder="1" applyAlignment="1">
      <alignment horizontal="center"/>
    </xf>
    <xf numFmtId="42" fontId="2" fillId="4" borderId="59" xfId="0" applyNumberFormat="1" applyFont="1" applyFill="1" applyBorder="1" applyAlignment="1">
      <alignment horizontal="center"/>
    </xf>
    <xf numFmtId="38" fontId="5" fillId="2" borderId="61" xfId="0" applyNumberFormat="1" applyFont="1" applyFill="1" applyBorder="1" applyAlignment="1">
      <alignment horizontal="center" vertical="center"/>
    </xf>
    <xf numFmtId="42" fontId="9" fillId="2" borderId="62" xfId="0" applyNumberFormat="1" applyFont="1" applyFill="1" applyBorder="1" applyAlignment="1">
      <alignment vertical="center"/>
    </xf>
    <xf numFmtId="42" fontId="9" fillId="2" borderId="63" xfId="0" applyNumberFormat="1" applyFont="1" applyFill="1" applyBorder="1" applyAlignment="1">
      <alignment vertical="center"/>
    </xf>
    <xf numFmtId="42" fontId="9" fillId="2" borderId="64" xfId="0" applyNumberFormat="1" applyFont="1" applyFill="1" applyBorder="1" applyAlignment="1">
      <alignment vertical="center"/>
    </xf>
    <xf numFmtId="42" fontId="9" fillId="2" borderId="65" xfId="0" applyNumberFormat="1" applyFont="1" applyFill="1" applyBorder="1" applyAlignment="1">
      <alignment vertical="center"/>
    </xf>
    <xf numFmtId="165" fontId="2" fillId="2" borderId="66" xfId="0" applyNumberFormat="1" applyFont="1" applyFill="1" applyBorder="1" applyAlignment="1">
      <alignment horizontal="center" vertical="center"/>
    </xf>
    <xf numFmtId="42" fontId="4" fillId="2" borderId="21" xfId="0" applyNumberFormat="1" applyFont="1" applyFill="1" applyBorder="1" applyAlignment="1">
      <alignment horizontal="center" vertical="center"/>
    </xf>
    <xf numFmtId="42" fontId="4" fillId="2" borderId="29" xfId="0" applyNumberFormat="1" applyFont="1" applyFill="1" applyBorder="1" applyAlignment="1">
      <alignment horizontal="center" vertical="center"/>
    </xf>
    <xf numFmtId="42" fontId="4" fillId="2" borderId="55" xfId="0" applyNumberFormat="1" applyFont="1" applyFill="1" applyBorder="1" applyAlignment="1">
      <alignment horizontal="center" vertical="center"/>
    </xf>
    <xf numFmtId="42" fontId="2" fillId="5" borderId="56" xfId="0" applyNumberFormat="1" applyFont="1" applyFill="1" applyBorder="1" applyAlignment="1">
      <alignment horizontal="center"/>
    </xf>
    <xf numFmtId="42" fontId="2" fillId="5" borderId="58" xfId="0" applyNumberFormat="1" applyFont="1" applyFill="1" applyBorder="1" applyAlignment="1">
      <alignment horizontal="center"/>
    </xf>
    <xf numFmtId="42" fontId="2" fillId="5" borderId="8" xfId="0" applyNumberFormat="1" applyFont="1" applyFill="1" applyBorder="1" applyAlignment="1">
      <alignment horizontal="center"/>
    </xf>
    <xf numFmtId="165" fontId="2" fillId="5" borderId="59" xfId="0" applyNumberFormat="1" applyFont="1" applyFill="1" applyBorder="1" applyAlignment="1">
      <alignment horizontal="center"/>
    </xf>
    <xf numFmtId="42" fontId="9" fillId="2" borderId="66" xfId="0" applyNumberFormat="1" applyFont="1" applyFill="1" applyBorder="1" applyAlignment="1">
      <alignment vertical="center"/>
    </xf>
    <xf numFmtId="42" fontId="4" fillId="2" borderId="14" xfId="0" applyNumberFormat="1" applyFont="1" applyFill="1" applyBorder="1" applyAlignment="1">
      <alignment horizontal="center" vertical="center"/>
    </xf>
    <xf numFmtId="42" fontId="4" fillId="2" borderId="13" xfId="0" applyNumberFormat="1" applyFont="1" applyFill="1" applyBorder="1" applyAlignment="1">
      <alignment horizontal="center" vertical="center"/>
    </xf>
    <xf numFmtId="42" fontId="2" fillId="3" borderId="8" xfId="0" applyNumberFormat="1" applyFont="1" applyFill="1" applyBorder="1" applyAlignment="1"/>
    <xf numFmtId="0" fontId="2" fillId="3" borderId="8" xfId="0" applyFont="1" applyFill="1" applyBorder="1" applyAlignment="1"/>
    <xf numFmtId="0" fontId="2" fillId="3" borderId="49" xfId="0" applyFont="1" applyFill="1" applyBorder="1" applyAlignment="1"/>
    <xf numFmtId="42" fontId="2" fillId="3" borderId="58" xfId="0" applyNumberFormat="1" applyFont="1" applyFill="1" applyBorder="1" applyAlignment="1"/>
    <xf numFmtId="42" fontId="2" fillId="4" borderId="58" xfId="0" applyNumberFormat="1" applyFont="1" applyFill="1" applyBorder="1" applyAlignment="1"/>
    <xf numFmtId="42" fontId="4" fillId="2" borderId="22" xfId="0" applyNumberFormat="1" applyFont="1" applyFill="1" applyBorder="1" applyAlignment="1">
      <alignment horizontal="center"/>
    </xf>
    <xf numFmtId="42" fontId="2" fillId="2" borderId="15" xfId="0" applyNumberFormat="1" applyFont="1" applyFill="1" applyBorder="1"/>
    <xf numFmtId="0" fontId="2" fillId="2" borderId="60" xfId="0" applyFont="1" applyFill="1" applyBorder="1"/>
    <xf numFmtId="42" fontId="2" fillId="2" borderId="54" xfId="0" applyNumberFormat="1" applyFont="1" applyFill="1" applyBorder="1"/>
    <xf numFmtId="0" fontId="2" fillId="2" borderId="16" xfId="0" applyFont="1" applyFill="1" applyBorder="1"/>
    <xf numFmtId="42" fontId="2" fillId="5" borderId="53" xfId="0" applyNumberFormat="1" applyFont="1" applyFill="1" applyBorder="1" applyAlignment="1">
      <alignment horizontal="center"/>
    </xf>
    <xf numFmtId="42" fontId="2" fillId="4" borderId="59" xfId="0" applyNumberFormat="1" applyFont="1" applyFill="1" applyBorder="1"/>
    <xf numFmtId="42" fontId="6" fillId="2" borderId="13" xfId="0" applyNumberFormat="1" applyFont="1" applyFill="1" applyBorder="1" applyAlignment="1">
      <alignment horizontal="center" vertical="center"/>
    </xf>
    <xf numFmtId="0" fontId="2" fillId="2" borderId="69" xfId="0" applyFont="1" applyFill="1" applyBorder="1"/>
    <xf numFmtId="0" fontId="14" fillId="2" borderId="69" xfId="0" applyFont="1" applyFill="1" applyBorder="1" applyAlignment="1">
      <alignment vertical="center"/>
    </xf>
    <xf numFmtId="0" fontId="2" fillId="2" borderId="69" xfId="0" applyFont="1" applyFill="1" applyBorder="1" applyAlignment="1">
      <alignment vertical="center"/>
    </xf>
    <xf numFmtId="0" fontId="2" fillId="2" borderId="69" xfId="0" applyFont="1" applyFill="1" applyBorder="1" applyAlignment="1"/>
    <xf numFmtId="42" fontId="9" fillId="2" borderId="67" xfId="0" applyNumberFormat="1" applyFont="1" applyFill="1" applyBorder="1" applyAlignment="1">
      <alignment vertical="center"/>
    </xf>
    <xf numFmtId="42" fontId="3" fillId="2" borderId="69" xfId="0" applyNumberFormat="1" applyFont="1" applyFill="1" applyBorder="1" applyAlignment="1">
      <alignment horizontal="center" vertical="center" wrapText="1"/>
    </xf>
    <xf numFmtId="42" fontId="2" fillId="2" borderId="69" xfId="0" applyNumberFormat="1" applyFont="1" applyFill="1" applyBorder="1" applyAlignment="1">
      <alignment horizontal="center"/>
    </xf>
    <xf numFmtId="42" fontId="2" fillId="2" borderId="69" xfId="0" applyNumberFormat="1" applyFont="1" applyFill="1" applyBorder="1"/>
    <xf numFmtId="42" fontId="14" fillId="2" borderId="69" xfId="0" applyNumberFormat="1" applyFont="1" applyFill="1" applyBorder="1" applyAlignment="1">
      <alignment vertical="center"/>
    </xf>
    <xf numFmtId="42" fontId="2" fillId="2" borderId="69" xfId="0" applyNumberFormat="1" applyFont="1" applyFill="1" applyBorder="1" applyAlignment="1">
      <alignment vertical="center"/>
    </xf>
    <xf numFmtId="42" fontId="6" fillId="2" borderId="69" xfId="0" applyNumberFormat="1" applyFont="1" applyFill="1" applyBorder="1" applyAlignment="1">
      <alignment vertical="center"/>
    </xf>
    <xf numFmtId="42" fontId="4" fillId="2" borderId="69" xfId="0" applyNumberFormat="1" applyFont="1" applyFill="1" applyBorder="1" applyAlignment="1">
      <alignment horizontal="center" vertical="center"/>
    </xf>
    <xf numFmtId="0" fontId="3" fillId="2" borderId="48" xfId="0" applyFont="1" applyFill="1" applyBorder="1" applyAlignment="1">
      <alignment horizontal="centerContinuous" vertical="center"/>
    </xf>
    <xf numFmtId="42" fontId="3" fillId="2" borderId="48" xfId="0" applyNumberFormat="1" applyFont="1" applyFill="1" applyBorder="1" applyAlignment="1">
      <alignment horizontal="centerContinuous" vertical="center"/>
    </xf>
    <xf numFmtId="42" fontId="3" fillId="2" borderId="68" xfId="0" applyNumberFormat="1" applyFont="1" applyFill="1" applyBorder="1" applyAlignment="1">
      <alignment horizontal="centerContinuous" vertical="center"/>
    </xf>
    <xf numFmtId="0" fontId="3" fillId="2" borderId="68" xfId="0" applyFont="1" applyFill="1" applyBorder="1" applyAlignment="1">
      <alignment horizontal="centerContinuous" vertical="center"/>
    </xf>
    <xf numFmtId="42" fontId="2" fillId="4" borderId="11" xfId="0" applyNumberFormat="1" applyFont="1" applyFill="1" applyBorder="1"/>
    <xf numFmtId="42" fontId="2" fillId="4" borderId="58" xfId="0" applyNumberFormat="1" applyFont="1" applyFill="1" applyBorder="1"/>
    <xf numFmtId="42" fontId="3" fillId="5" borderId="53" xfId="0" applyNumberFormat="1" applyFont="1" applyFill="1" applyBorder="1" applyAlignment="1">
      <alignment horizontal="center" vertical="center" wrapText="1"/>
    </xf>
    <xf numFmtId="42" fontId="3" fillId="5" borderId="9" xfId="0" applyNumberFormat="1" applyFont="1" applyFill="1" applyBorder="1" applyAlignment="1">
      <alignment horizontal="center" vertical="center" wrapText="1"/>
    </xf>
    <xf numFmtId="42" fontId="3" fillId="5" borderId="10" xfId="0" applyNumberFormat="1" applyFont="1" applyFill="1" applyBorder="1" applyAlignment="1">
      <alignment horizontal="center" vertical="center" wrapText="1"/>
    </xf>
    <xf numFmtId="42" fontId="3" fillId="5" borderId="70" xfId="0" applyNumberFormat="1" applyFont="1" applyFill="1" applyBorder="1" applyAlignment="1">
      <alignment horizontal="center" vertical="center" wrapText="1"/>
    </xf>
    <xf numFmtId="42" fontId="3" fillId="5" borderId="33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0" fillId="2" borderId="56" xfId="0" applyFont="1" applyFill="1" applyBorder="1" applyAlignment="1">
      <alignment horizontal="left" vertical="center" indent="2"/>
    </xf>
    <xf numFmtId="0" fontId="0" fillId="2" borderId="53" xfId="0" applyFont="1" applyFill="1" applyBorder="1" applyAlignment="1">
      <alignment horizontal="left" vertical="center" indent="2"/>
    </xf>
    <xf numFmtId="0" fontId="0" fillId="2" borderId="58" xfId="0" applyFont="1" applyFill="1" applyBorder="1" applyAlignment="1">
      <alignment horizontal="left" vertical="center" indent="2"/>
    </xf>
    <xf numFmtId="0" fontId="0" fillId="0" borderId="65" xfId="0" applyFont="1" applyBorder="1"/>
    <xf numFmtId="164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0" fillId="2" borderId="10" xfId="0" applyFont="1" applyFill="1" applyBorder="1" applyAlignment="1">
      <alignment horizontal="center" vertical="center"/>
    </xf>
    <xf numFmtId="164" fontId="0" fillId="2" borderId="5" xfId="0" applyNumberFormat="1" applyFont="1" applyFill="1" applyBorder="1" applyAlignment="1">
      <alignment horizontal="center" vertical="center"/>
    </xf>
    <xf numFmtId="164" fontId="0" fillId="2" borderId="6" xfId="0" applyNumberFormat="1" applyFont="1" applyFill="1" applyBorder="1" applyAlignment="1">
      <alignment horizontal="center" vertical="center"/>
    </xf>
    <xf numFmtId="164" fontId="0" fillId="2" borderId="8" xfId="0" applyNumberFormat="1" applyFont="1" applyFill="1" applyBorder="1" applyAlignment="1">
      <alignment horizontal="center" vertical="center"/>
    </xf>
    <xf numFmtId="164" fontId="0" fillId="2" borderId="59" xfId="0" applyNumberFormat="1" applyFont="1" applyFill="1" applyBorder="1" applyAlignment="1">
      <alignment horizontal="center" vertical="center"/>
    </xf>
    <xf numFmtId="164" fontId="0" fillId="0" borderId="63" xfId="0" applyNumberFormat="1" applyFont="1" applyBorder="1" applyAlignment="1">
      <alignment horizontal="center"/>
    </xf>
    <xf numFmtId="0" fontId="0" fillId="0" borderId="66" xfId="0" applyFont="1" applyBorder="1" applyAlignment="1">
      <alignment horizontal="center"/>
    </xf>
    <xf numFmtId="0" fontId="0" fillId="0" borderId="0" xfId="0" applyAlignment="1">
      <alignment horizontal="center"/>
    </xf>
    <xf numFmtId="0" fontId="24" fillId="7" borderId="70" xfId="0" applyFont="1" applyFill="1" applyBorder="1" applyAlignment="1">
      <alignment horizontal="center" vertical="center"/>
    </xf>
    <xf numFmtId="164" fontId="24" fillId="7" borderId="33" xfId="0" applyNumberFormat="1" applyFont="1" applyFill="1" applyBorder="1" applyAlignment="1">
      <alignment horizontal="center" vertical="center"/>
    </xf>
    <xf numFmtId="0" fontId="24" fillId="7" borderId="34" xfId="0" applyFont="1" applyFill="1" applyBorder="1" applyAlignment="1">
      <alignment horizontal="center" vertical="center" wrapText="1"/>
    </xf>
    <xf numFmtId="6" fontId="25" fillId="6" borderId="9" xfId="0" applyNumberFormat="1" applyFont="1" applyFill="1" applyBorder="1" applyAlignment="1">
      <alignment horizontal="center" vertical="center"/>
    </xf>
    <xf numFmtId="164" fontId="25" fillId="2" borderId="5" xfId="0" applyNumberFormat="1" applyFont="1" applyFill="1" applyBorder="1" applyAlignment="1" applyProtection="1">
      <alignment horizontal="center" vertical="center"/>
    </xf>
    <xf numFmtId="6" fontId="0" fillId="2" borderId="6" xfId="0" applyNumberFormat="1" applyFont="1" applyFill="1" applyBorder="1" applyAlignment="1">
      <alignment horizontal="center" vertical="center"/>
    </xf>
    <xf numFmtId="164" fontId="0" fillId="2" borderId="0" xfId="0" applyNumberFormat="1" applyFont="1" applyFill="1" applyBorder="1" applyAlignment="1">
      <alignment horizontal="center" vertical="center"/>
    </xf>
    <xf numFmtId="0" fontId="0" fillId="0" borderId="0" xfId="0" applyBorder="1"/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24" fillId="8" borderId="71" xfId="0" applyFont="1" applyFill="1" applyBorder="1" applyAlignment="1">
      <alignment horizontal="center" vertical="center"/>
    </xf>
    <xf numFmtId="0" fontId="24" fillId="8" borderId="72" xfId="0" applyFont="1" applyFill="1" applyBorder="1" applyAlignment="1">
      <alignment horizontal="center" vertical="center" wrapText="1"/>
    </xf>
    <xf numFmtId="0" fontId="24" fillId="8" borderId="73" xfId="0" applyFont="1" applyFill="1" applyBorder="1" applyAlignment="1">
      <alignment horizontal="center" vertical="center"/>
    </xf>
    <xf numFmtId="0" fontId="0" fillId="2" borderId="74" xfId="0" applyFill="1" applyBorder="1" applyAlignment="1">
      <alignment horizontal="left" vertical="center" indent="2"/>
    </xf>
    <xf numFmtId="0" fontId="0" fillId="2" borderId="75" xfId="0" applyFill="1" applyBorder="1" applyAlignment="1">
      <alignment vertical="center"/>
    </xf>
    <xf numFmtId="6" fontId="0" fillId="2" borderId="77" xfId="0" applyNumberFormat="1" applyFill="1" applyBorder="1" applyAlignment="1">
      <alignment horizontal="center" vertical="center"/>
    </xf>
    <xf numFmtId="0" fontId="0" fillId="2" borderId="78" xfId="0" applyFill="1" applyBorder="1" applyAlignment="1">
      <alignment horizontal="center" vertical="center"/>
    </xf>
    <xf numFmtId="164" fontId="25" fillId="2" borderId="9" xfId="0" applyNumberFormat="1" applyFont="1" applyFill="1" applyBorder="1" applyAlignment="1" applyProtection="1">
      <alignment horizontal="center" vertical="center"/>
    </xf>
    <xf numFmtId="0" fontId="26" fillId="2" borderId="79" xfId="0" applyFont="1" applyFill="1" applyBorder="1" applyAlignment="1">
      <alignment horizontal="right" vertical="center"/>
    </xf>
    <xf numFmtId="164" fontId="26" fillId="2" borderId="80" xfId="0" applyNumberFormat="1" applyFont="1" applyFill="1" applyBorder="1" applyAlignment="1">
      <alignment horizontal="center" vertical="center"/>
    </xf>
    <xf numFmtId="6" fontId="26" fillId="2" borderId="81" xfId="0" applyNumberFormat="1" applyFont="1" applyFill="1" applyBorder="1" applyAlignment="1">
      <alignment horizontal="center" vertical="center"/>
    </xf>
    <xf numFmtId="164" fontId="25" fillId="2" borderId="82" xfId="0" applyNumberFormat="1" applyFont="1" applyFill="1" applyBorder="1" applyAlignment="1" applyProtection="1">
      <alignment horizontal="center" vertical="center"/>
    </xf>
    <xf numFmtId="164" fontId="26" fillId="2" borderId="77" xfId="0" applyNumberFormat="1" applyFont="1" applyFill="1" applyBorder="1" applyAlignment="1">
      <alignment horizontal="center" vertical="center"/>
    </xf>
    <xf numFmtId="0" fontId="27" fillId="2" borderId="76" xfId="0" applyFont="1" applyFill="1" applyBorder="1" applyAlignment="1">
      <alignment horizontal="left" vertical="center" indent="2"/>
    </xf>
    <xf numFmtId="164" fontId="27" fillId="2" borderId="5" xfId="0" applyNumberFormat="1" applyFont="1" applyFill="1" applyBorder="1" applyAlignment="1">
      <alignment horizontal="center" vertical="center"/>
    </xf>
    <xf numFmtId="0" fontId="0" fillId="2" borderId="83" xfId="0" applyFill="1" applyBorder="1" applyAlignment="1">
      <alignment horizontal="left" vertical="center" indent="2"/>
    </xf>
    <xf numFmtId="0" fontId="26" fillId="2" borderId="84" xfId="0" applyFont="1" applyFill="1" applyBorder="1" applyAlignment="1">
      <alignment horizontal="right" vertical="center"/>
    </xf>
    <xf numFmtId="164" fontId="0" fillId="2" borderId="75" xfId="0" applyNumberFormat="1" applyFont="1" applyFill="1" applyBorder="1" applyAlignment="1">
      <alignment horizontal="center" vertical="center"/>
    </xf>
    <xf numFmtId="6" fontId="0" fillId="2" borderId="77" xfId="0" applyNumberFormat="1" applyFill="1" applyBorder="1" applyAlignment="1">
      <alignment horizontal="left" vertical="center" indent="1"/>
    </xf>
    <xf numFmtId="0" fontId="0" fillId="2" borderId="78" xfId="0" applyFill="1" applyBorder="1" applyAlignment="1">
      <alignment horizontal="left" vertical="center" indent="1"/>
    </xf>
    <xf numFmtId="166" fontId="19" fillId="0" borderId="42" xfId="1" applyNumberFormat="1" applyFont="1" applyFill="1" applyBorder="1" applyAlignment="1">
      <alignment horizontal="right" vertical="top" wrapText="1"/>
    </xf>
    <xf numFmtId="166" fontId="19" fillId="0" borderId="43" xfId="1" applyNumberFormat="1" applyFont="1" applyFill="1" applyBorder="1" applyAlignment="1">
      <alignment horizontal="right" vertical="top" wrapText="1"/>
    </xf>
    <xf numFmtId="167" fontId="19" fillId="0" borderId="36" xfId="1" applyNumberFormat="1" applyFont="1" applyFill="1" applyBorder="1" applyAlignment="1">
      <alignment horizontal="right" wrapText="1"/>
    </xf>
    <xf numFmtId="167" fontId="19" fillId="0" borderId="40" xfId="1" applyNumberFormat="1" applyFont="1" applyFill="1" applyBorder="1" applyAlignment="1">
      <alignment horizontal="right" wrapText="1"/>
    </xf>
    <xf numFmtId="167" fontId="19" fillId="0" borderId="37" xfId="1" applyNumberFormat="1" applyFont="1" applyFill="1" applyBorder="1" applyAlignment="1">
      <alignment horizontal="right" wrapText="1"/>
    </xf>
    <xf numFmtId="167" fontId="19" fillId="0" borderId="23" xfId="1" applyNumberFormat="1" applyFont="1" applyFill="1" applyBorder="1" applyAlignment="1">
      <alignment horizontal="right" wrapText="1"/>
    </xf>
    <xf numFmtId="167" fontId="19" fillId="0" borderId="39" xfId="1" applyNumberFormat="1" applyFont="1" applyFill="1" applyBorder="1" applyAlignment="1">
      <alignment horizontal="right" wrapText="1"/>
    </xf>
    <xf numFmtId="167" fontId="19" fillId="0" borderId="24" xfId="1" applyNumberFormat="1" applyFont="1" applyFill="1" applyBorder="1" applyAlignment="1">
      <alignment horizontal="right" wrapText="1"/>
    </xf>
    <xf numFmtId="166" fontId="19" fillId="0" borderId="36" xfId="1" applyNumberFormat="1" applyFont="1" applyFill="1" applyBorder="1" applyAlignment="1">
      <alignment horizontal="left" wrapText="1"/>
    </xf>
    <xf numFmtId="166" fontId="19" fillId="0" borderId="40" xfId="1" applyNumberFormat="1" applyFont="1" applyFill="1" applyBorder="1" applyAlignment="1">
      <alignment horizontal="left" wrapText="1"/>
    </xf>
    <xf numFmtId="167" fontId="19" fillId="0" borderId="38" xfId="1" applyNumberFormat="1" applyFont="1" applyFill="1" applyBorder="1" applyAlignment="1">
      <alignment horizontal="right" wrapText="1"/>
    </xf>
    <xf numFmtId="167" fontId="19" fillId="0" borderId="0" xfId="1" applyNumberFormat="1" applyFont="1" applyFill="1" applyBorder="1" applyAlignment="1">
      <alignment horizontal="right" wrapText="1"/>
    </xf>
    <xf numFmtId="167" fontId="19" fillId="0" borderId="38" xfId="1" applyNumberFormat="1" applyFont="1" applyFill="1" applyBorder="1" applyAlignment="1">
      <alignment horizontal="left" wrapText="1"/>
    </xf>
    <xf numFmtId="167" fontId="19" fillId="0" borderId="0" xfId="1" applyNumberFormat="1" applyFont="1" applyFill="1" applyBorder="1" applyAlignment="1">
      <alignment horizontal="left" wrapText="1"/>
    </xf>
    <xf numFmtId="166" fontId="19" fillId="0" borderId="37" xfId="1" applyNumberFormat="1" applyFont="1" applyFill="1" applyBorder="1" applyAlignment="1">
      <alignment horizontal="left" wrapText="1"/>
    </xf>
    <xf numFmtId="166" fontId="19" fillId="0" borderId="23" xfId="1" applyNumberFormat="1" applyFont="1" applyFill="1" applyBorder="1" applyAlignment="1">
      <alignment horizontal="left" wrapText="1"/>
    </xf>
    <xf numFmtId="166" fontId="19" fillId="0" borderId="38" xfId="1" applyNumberFormat="1" applyFont="1" applyFill="1" applyBorder="1" applyAlignment="1">
      <alignment horizontal="left" wrapText="1"/>
    </xf>
    <xf numFmtId="166" fontId="19" fillId="0" borderId="0" xfId="1" applyNumberFormat="1" applyFont="1" applyFill="1" applyBorder="1" applyAlignment="1">
      <alignment horizontal="left" wrapText="1"/>
    </xf>
    <xf numFmtId="166" fontId="19" fillId="0" borderId="39" xfId="1" applyNumberFormat="1" applyFont="1" applyFill="1" applyBorder="1" applyAlignment="1">
      <alignment horizontal="left" wrapText="1"/>
    </xf>
    <xf numFmtId="166" fontId="19" fillId="0" borderId="24" xfId="1" applyNumberFormat="1" applyFont="1" applyFill="1" applyBorder="1" applyAlignment="1">
      <alignment horizontal="left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FFCC"/>
      <color rgb="FFFFFF99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T44"/>
  <sheetViews>
    <sheetView showGridLines="0" tabSelected="1" topLeftCell="A4" zoomScale="115" zoomScaleNormal="115" zoomScaleSheetLayoutView="100" workbookViewId="0">
      <selection activeCell="A9" sqref="A9"/>
    </sheetView>
  </sheetViews>
  <sheetFormatPr defaultRowHeight="12.75" x14ac:dyDescent="0.2"/>
  <cols>
    <col min="1" max="1" width="10" style="8" customWidth="1"/>
    <col min="2" max="2" width="30.28515625" style="8" customWidth="1"/>
    <col min="3" max="3" width="17.140625" style="8" customWidth="1"/>
    <col min="4" max="4" width="0" style="8" hidden="1" customWidth="1"/>
    <col min="5" max="5" width="7.28515625" style="8" hidden="1" customWidth="1"/>
    <col min="6" max="6" width="6.7109375" style="8" hidden="1" customWidth="1"/>
    <col min="7" max="7" width="0" style="8" hidden="1" customWidth="1"/>
    <col min="8" max="8" width="13.140625" style="8" customWidth="1"/>
    <col min="9" max="9" width="11.7109375" style="8" customWidth="1"/>
    <col min="10" max="10" width="9.5703125" style="8" customWidth="1"/>
    <col min="11" max="11" width="2.140625" style="8" customWidth="1"/>
    <col min="12" max="12" width="9.5703125" style="8" bestFit="1" customWidth="1"/>
    <col min="13" max="13" width="9.7109375" style="9" customWidth="1"/>
    <col min="14" max="14" width="2.140625" style="9" customWidth="1"/>
    <col min="15" max="16" width="11.7109375" style="9" customWidth="1"/>
    <col min="17" max="17" width="10" style="9" customWidth="1"/>
    <col min="18" max="18" width="7.5703125" style="8" bestFit="1" customWidth="1"/>
    <col min="19" max="19" width="6" style="21" bestFit="1" customWidth="1"/>
    <col min="20" max="20" width="13.85546875" style="8" bestFit="1" customWidth="1"/>
    <col min="21" max="16384" width="9.140625" style="8"/>
  </cols>
  <sheetData>
    <row r="3" spans="2:20" ht="2.25" customHeight="1" x14ac:dyDescent="0.2"/>
    <row r="4" spans="2:20" ht="21" customHeight="1" thickBot="1" x14ac:dyDescent="0.25"/>
    <row r="5" spans="2:20" ht="81.75" customHeight="1" thickBot="1" x14ac:dyDescent="0.25">
      <c r="B5" s="45" t="s">
        <v>39</v>
      </c>
      <c r="C5" s="10"/>
      <c r="D5" s="10"/>
      <c r="E5" s="10"/>
      <c r="F5" s="11"/>
      <c r="G5" s="10"/>
      <c r="H5" s="10"/>
      <c r="I5" s="10"/>
      <c r="J5" s="10"/>
      <c r="K5" s="10"/>
      <c r="L5" s="10"/>
      <c r="M5" s="46"/>
      <c r="N5" s="46"/>
      <c r="O5" s="46"/>
      <c r="P5" s="46"/>
      <c r="Q5" s="47"/>
    </row>
    <row r="6" spans="2:20" ht="16.5" thickBot="1" x14ac:dyDescent="0.25">
      <c r="B6" s="45"/>
      <c r="C6" s="10"/>
      <c r="D6" s="10"/>
      <c r="E6" s="10"/>
      <c r="F6" s="11"/>
      <c r="G6" s="10"/>
      <c r="H6" s="189" t="s">
        <v>83</v>
      </c>
      <c r="I6" s="189"/>
      <c r="J6" s="189"/>
      <c r="K6" s="192"/>
      <c r="L6" s="189" t="s">
        <v>84</v>
      </c>
      <c r="M6" s="190"/>
      <c r="N6" s="191"/>
      <c r="O6" s="190" t="s">
        <v>85</v>
      </c>
      <c r="P6" s="190"/>
      <c r="Q6" s="190"/>
    </row>
    <row r="7" spans="2:20" ht="51" x14ac:dyDescent="0.2">
      <c r="B7" s="48" t="s">
        <v>24</v>
      </c>
      <c r="C7" s="107" t="s">
        <v>36</v>
      </c>
      <c r="D7" s="49" t="s">
        <v>25</v>
      </c>
      <c r="E7" s="49" t="s">
        <v>26</v>
      </c>
      <c r="F7" s="50" t="s">
        <v>27</v>
      </c>
      <c r="G7" s="51"/>
      <c r="H7" s="120" t="s">
        <v>37</v>
      </c>
      <c r="I7" s="52" t="s">
        <v>38</v>
      </c>
      <c r="J7" s="121" t="s">
        <v>40</v>
      </c>
      <c r="K7" s="177"/>
      <c r="L7" s="131" t="s">
        <v>80</v>
      </c>
      <c r="M7" s="132" t="s">
        <v>81</v>
      </c>
      <c r="N7" s="182"/>
      <c r="O7" s="198" t="s">
        <v>82</v>
      </c>
      <c r="P7" s="199" t="s">
        <v>48</v>
      </c>
      <c r="Q7" s="104" t="s">
        <v>33</v>
      </c>
      <c r="R7" s="12"/>
      <c r="S7" s="29" t="s">
        <v>86</v>
      </c>
    </row>
    <row r="8" spans="2:20" x14ac:dyDescent="0.2">
      <c r="B8" s="43" t="s">
        <v>28</v>
      </c>
      <c r="C8" s="108"/>
      <c r="D8" s="22"/>
      <c r="E8" s="22"/>
      <c r="F8" s="23"/>
      <c r="G8" s="24"/>
      <c r="H8" s="122"/>
      <c r="I8" s="24"/>
      <c r="J8" s="123"/>
      <c r="K8" s="177"/>
      <c r="L8" s="193"/>
      <c r="M8" s="133"/>
      <c r="N8" s="182"/>
      <c r="O8" s="195"/>
      <c r="P8" s="196"/>
      <c r="Q8" s="197"/>
      <c r="R8" s="12"/>
    </row>
    <row r="9" spans="2:20" ht="15" customHeight="1" x14ac:dyDescent="0.25">
      <c r="B9" s="15" t="s">
        <v>1</v>
      </c>
      <c r="C9" s="32">
        <v>1790904</v>
      </c>
      <c r="D9" s="7"/>
      <c r="E9" s="7"/>
      <c r="F9" s="7"/>
      <c r="G9" s="114"/>
      <c r="H9" s="124">
        <v>1862501</v>
      </c>
      <c r="I9" s="40">
        <f>H9-C9</f>
        <v>71597</v>
      </c>
      <c r="J9" s="27">
        <f>I9/C9</f>
        <v>3.997813394799498E-2</v>
      </c>
      <c r="K9" s="177"/>
      <c r="L9" s="135">
        <v>41605</v>
      </c>
      <c r="M9" s="134">
        <v>3584</v>
      </c>
      <c r="N9" s="183"/>
      <c r="O9" s="157">
        <f>H9-L9-M9</f>
        <v>1817312</v>
      </c>
      <c r="P9" s="103">
        <f>O9-C9</f>
        <v>26408</v>
      </c>
      <c r="Q9" s="106">
        <f>P9/C9</f>
        <v>1.4745625672844553E-2</v>
      </c>
      <c r="R9" s="9"/>
      <c r="S9" s="21">
        <v>3000</v>
      </c>
      <c r="T9" s="35"/>
    </row>
    <row r="10" spans="2:20" ht="15" customHeight="1" x14ac:dyDescent="0.2">
      <c r="B10" s="13" t="s">
        <v>2</v>
      </c>
      <c r="C10" s="109">
        <v>165290</v>
      </c>
      <c r="D10" s="2"/>
      <c r="E10" s="2"/>
      <c r="F10" s="2"/>
      <c r="G10" s="115"/>
      <c r="H10" s="124">
        <v>175654</v>
      </c>
      <c r="I10" s="40">
        <f t="shared" ref="I10:I13" si="0">H10-C10</f>
        <v>10364</v>
      </c>
      <c r="J10" s="27">
        <f t="shared" ref="J10:J27" si="1">I10/C10</f>
        <v>6.270191784136972E-2</v>
      </c>
      <c r="K10" s="177"/>
      <c r="L10" s="136">
        <v>0</v>
      </c>
      <c r="M10" s="137">
        <v>468</v>
      </c>
      <c r="N10" s="183"/>
      <c r="O10" s="157">
        <f t="shared" ref="O10:O12" si="2">H10-L10-M10</f>
        <v>175186</v>
      </c>
      <c r="P10" s="103">
        <f t="shared" ref="P10:P13" si="3">O10-C10</f>
        <v>9896</v>
      </c>
      <c r="Q10" s="106">
        <f t="shared" ref="Q10:Q36" si="4">P10/C10</f>
        <v>5.987053058261238E-2</v>
      </c>
      <c r="R10" s="9"/>
    </row>
    <row r="11" spans="2:20" ht="15" customHeight="1" x14ac:dyDescent="0.2">
      <c r="B11" s="13" t="s">
        <v>3</v>
      </c>
      <c r="C11" s="109">
        <v>77980</v>
      </c>
      <c r="D11" s="2"/>
      <c r="E11" s="2"/>
      <c r="F11" s="2"/>
      <c r="G11" s="115"/>
      <c r="H11" s="124">
        <v>82025</v>
      </c>
      <c r="I11" s="40">
        <f t="shared" si="0"/>
        <v>4045</v>
      </c>
      <c r="J11" s="27">
        <f t="shared" si="1"/>
        <v>5.1872274942292892E-2</v>
      </c>
      <c r="K11" s="177"/>
      <c r="L11" s="136">
        <v>8224</v>
      </c>
      <c r="M11" s="137">
        <v>319</v>
      </c>
      <c r="N11" s="183"/>
      <c r="O11" s="157">
        <f t="shared" si="2"/>
        <v>73482</v>
      </c>
      <c r="P11" s="103">
        <f t="shared" si="3"/>
        <v>-4498</v>
      </c>
      <c r="Q11" s="106">
        <f t="shared" si="4"/>
        <v>-5.7681456783790719E-2</v>
      </c>
      <c r="R11" s="9"/>
    </row>
    <row r="12" spans="2:20" ht="15" customHeight="1" x14ac:dyDescent="0.2">
      <c r="B12" s="13" t="s">
        <v>4</v>
      </c>
      <c r="C12" s="109">
        <v>186378</v>
      </c>
      <c r="D12" s="2"/>
      <c r="E12" s="2"/>
      <c r="F12" s="2"/>
      <c r="G12" s="115"/>
      <c r="H12" s="124">
        <v>193824</v>
      </c>
      <c r="I12" s="40">
        <f t="shared" si="0"/>
        <v>7446</v>
      </c>
      <c r="J12" s="27">
        <f t="shared" si="1"/>
        <v>3.9951067186041272E-2</v>
      </c>
      <c r="K12" s="177"/>
      <c r="L12" s="136">
        <v>2846</v>
      </c>
      <c r="M12" s="137">
        <v>289</v>
      </c>
      <c r="N12" s="183"/>
      <c r="O12" s="157">
        <f t="shared" si="2"/>
        <v>190689</v>
      </c>
      <c r="P12" s="103">
        <f t="shared" si="3"/>
        <v>4311</v>
      </c>
      <c r="Q12" s="106">
        <f t="shared" si="4"/>
        <v>2.3130412387728165E-2</v>
      </c>
      <c r="R12" s="9"/>
    </row>
    <row r="13" spans="2:20" ht="15" customHeight="1" x14ac:dyDescent="0.2">
      <c r="B13" s="14" t="s">
        <v>5</v>
      </c>
      <c r="C13" s="110">
        <v>878575</v>
      </c>
      <c r="D13" s="5" t="e">
        <f>C13-#REF!</f>
        <v>#REF!</v>
      </c>
      <c r="E13" s="6" t="e">
        <f>D13/#REF!</f>
        <v>#REF!</v>
      </c>
      <c r="F13" s="6" t="e">
        <f>(C13-#REF!)/#REF!</f>
        <v>#REF!</v>
      </c>
      <c r="G13" s="116"/>
      <c r="H13" s="125">
        <v>929041</v>
      </c>
      <c r="I13" s="37">
        <f t="shared" si="0"/>
        <v>50466</v>
      </c>
      <c r="J13" s="42">
        <f t="shared" si="1"/>
        <v>5.7440742110804424E-2</v>
      </c>
      <c r="K13" s="177"/>
      <c r="L13" s="194">
        <v>4314</v>
      </c>
      <c r="M13" s="175">
        <v>2572</v>
      </c>
      <c r="N13" s="184"/>
      <c r="O13" s="158">
        <f>H13-L13-M13</f>
        <v>922155</v>
      </c>
      <c r="P13" s="159">
        <f t="shared" si="3"/>
        <v>43580</v>
      </c>
      <c r="Q13" s="160">
        <f t="shared" si="4"/>
        <v>4.9603050394104092E-2</v>
      </c>
      <c r="R13" s="9"/>
    </row>
    <row r="14" spans="2:20" ht="20.25" customHeight="1" x14ac:dyDescent="0.2">
      <c r="B14" s="1" t="s">
        <v>29</v>
      </c>
      <c r="C14" s="30">
        <f>SUM(C9:C13)</f>
        <v>3099127</v>
      </c>
      <c r="D14" s="31"/>
      <c r="E14" s="31"/>
      <c r="F14" s="31"/>
      <c r="G14" s="117"/>
      <c r="H14" s="126">
        <v>3243000</v>
      </c>
      <c r="I14" s="38">
        <f>H14-C14</f>
        <v>143873</v>
      </c>
      <c r="J14" s="33">
        <f t="shared" si="1"/>
        <v>4.6423718679486192E-2</v>
      </c>
      <c r="K14" s="178"/>
      <c r="L14" s="126">
        <f>SUM(L9:L13)</f>
        <v>56989</v>
      </c>
      <c r="M14" s="138">
        <f>SUM(M9:M13)</f>
        <v>7232</v>
      </c>
      <c r="N14" s="185"/>
      <c r="O14" s="139">
        <f>SUM(O9:O13)</f>
        <v>3178824</v>
      </c>
      <c r="P14" s="176">
        <f>SUM(P9:P13)</f>
        <v>79697</v>
      </c>
      <c r="Q14" s="33">
        <f t="shared" si="4"/>
        <v>2.5715951621214619E-2</v>
      </c>
      <c r="R14" s="9"/>
    </row>
    <row r="15" spans="2:20" ht="15" customHeight="1" x14ac:dyDescent="0.2">
      <c r="B15" s="15" t="s">
        <v>6</v>
      </c>
      <c r="C15" s="111">
        <v>70909</v>
      </c>
      <c r="D15" s="7"/>
      <c r="E15" s="7"/>
      <c r="F15" s="7"/>
      <c r="G15" s="114"/>
      <c r="H15" s="124">
        <v>76353</v>
      </c>
      <c r="I15" s="40">
        <f>H15-C15</f>
        <v>5444</v>
      </c>
      <c r="J15" s="27">
        <f t="shared" si="1"/>
        <v>7.6774457403150517E-2</v>
      </c>
      <c r="K15" s="177"/>
      <c r="L15" s="135">
        <v>4474</v>
      </c>
      <c r="M15" s="134">
        <v>257</v>
      </c>
      <c r="N15" s="183"/>
      <c r="O15" s="174">
        <f>H15-L15-M15</f>
        <v>71622</v>
      </c>
      <c r="P15" s="102">
        <f>O15-C15</f>
        <v>713</v>
      </c>
      <c r="Q15" s="105">
        <f t="shared" si="4"/>
        <v>1.0055141096334739E-2</v>
      </c>
      <c r="R15" s="9"/>
    </row>
    <row r="16" spans="2:20" ht="15" customHeight="1" x14ac:dyDescent="0.2">
      <c r="B16" s="13" t="s">
        <v>7</v>
      </c>
      <c r="C16" s="112">
        <v>17001</v>
      </c>
      <c r="D16" s="2"/>
      <c r="E16" s="2"/>
      <c r="F16" s="2"/>
      <c r="G16" s="115"/>
      <c r="H16" s="124">
        <v>18263</v>
      </c>
      <c r="I16" s="40">
        <f t="shared" ref="I16:I24" si="5">H16-C16</f>
        <v>1262</v>
      </c>
      <c r="J16" s="27">
        <f t="shared" si="1"/>
        <v>7.4230927592494556E-2</v>
      </c>
      <c r="K16" s="177"/>
      <c r="L16" s="136">
        <v>861</v>
      </c>
      <c r="M16" s="137">
        <v>164</v>
      </c>
      <c r="N16" s="183"/>
      <c r="O16" s="157">
        <f t="shared" ref="O16:O18" si="6">H16-L16-M16</f>
        <v>17238</v>
      </c>
      <c r="P16" s="103">
        <f t="shared" ref="P16:P25" si="7">O16-C16</f>
        <v>237</v>
      </c>
      <c r="Q16" s="106">
        <f t="shared" si="4"/>
        <v>1.3940356449620611E-2</v>
      </c>
      <c r="R16" s="9"/>
    </row>
    <row r="17" spans="2:19" ht="15" customHeight="1" x14ac:dyDescent="0.2">
      <c r="B17" s="13" t="s">
        <v>8</v>
      </c>
      <c r="C17" s="112">
        <v>58345</v>
      </c>
      <c r="D17" s="2"/>
      <c r="E17" s="2"/>
      <c r="F17" s="2"/>
      <c r="G17" s="115"/>
      <c r="H17" s="124">
        <v>59386</v>
      </c>
      <c r="I17" s="40">
        <f t="shared" si="5"/>
        <v>1041</v>
      </c>
      <c r="J17" s="27">
        <f t="shared" si="1"/>
        <v>1.7842145856542976E-2</v>
      </c>
      <c r="K17" s="177"/>
      <c r="L17" s="136">
        <v>0</v>
      </c>
      <c r="M17" s="137">
        <v>124</v>
      </c>
      <c r="N17" s="183"/>
      <c r="O17" s="157">
        <f t="shared" si="6"/>
        <v>59262</v>
      </c>
      <c r="P17" s="103">
        <f t="shared" si="7"/>
        <v>917</v>
      </c>
      <c r="Q17" s="106">
        <f t="shared" si="4"/>
        <v>1.5716856628674267E-2</v>
      </c>
      <c r="R17" s="9"/>
    </row>
    <row r="18" spans="2:19" ht="15" customHeight="1" x14ac:dyDescent="0.2">
      <c r="B18" s="14" t="s">
        <v>9</v>
      </c>
      <c r="C18" s="113">
        <v>1826</v>
      </c>
      <c r="D18" s="4"/>
      <c r="E18" s="4"/>
      <c r="F18" s="4"/>
      <c r="G18" s="116"/>
      <c r="H18" s="125">
        <v>1855</v>
      </c>
      <c r="I18" s="37">
        <f t="shared" si="5"/>
        <v>29</v>
      </c>
      <c r="J18" s="42">
        <f t="shared" si="1"/>
        <v>1.5881708652792991E-2</v>
      </c>
      <c r="K18" s="177"/>
      <c r="L18" s="194">
        <v>0</v>
      </c>
      <c r="M18" s="147">
        <v>0</v>
      </c>
      <c r="N18" s="183"/>
      <c r="O18" s="158">
        <f t="shared" si="6"/>
        <v>1855</v>
      </c>
      <c r="P18" s="159">
        <f t="shared" si="7"/>
        <v>29</v>
      </c>
      <c r="Q18" s="160">
        <f t="shared" si="4"/>
        <v>1.5881708652792991E-2</v>
      </c>
      <c r="R18" s="9"/>
    </row>
    <row r="19" spans="2:19" ht="20.25" customHeight="1" x14ac:dyDescent="0.2">
      <c r="B19" s="1" t="s">
        <v>30</v>
      </c>
      <c r="C19" s="25">
        <f>SUM(C15:C18)</f>
        <v>148081</v>
      </c>
      <c r="D19" s="25">
        <f t="shared" ref="D19:H19" si="8">SUM(D15:D18)</f>
        <v>0</v>
      </c>
      <c r="E19" s="25">
        <f t="shared" si="8"/>
        <v>0</v>
      </c>
      <c r="F19" s="25">
        <f t="shared" si="8"/>
        <v>0</v>
      </c>
      <c r="G19" s="118">
        <f t="shared" si="8"/>
        <v>0</v>
      </c>
      <c r="H19" s="127">
        <f t="shared" si="8"/>
        <v>155857</v>
      </c>
      <c r="I19" s="39">
        <f>H19-C19</f>
        <v>7776</v>
      </c>
      <c r="J19" s="33">
        <f t="shared" si="1"/>
        <v>5.2511800973791371E-2</v>
      </c>
      <c r="K19" s="179"/>
      <c r="L19" s="140">
        <f>SUM(L15:L18)</f>
        <v>5335</v>
      </c>
      <c r="M19" s="141">
        <f>SUM(M15:M18)</f>
        <v>545</v>
      </c>
      <c r="N19" s="186"/>
      <c r="O19" s="127">
        <f>SUM(O15:O18)</f>
        <v>149977</v>
      </c>
      <c r="P19" s="19">
        <f>SUM(P15:P18)</f>
        <v>1896</v>
      </c>
      <c r="Q19" s="33">
        <f t="shared" si="4"/>
        <v>1.2803803323856538E-2</v>
      </c>
      <c r="R19" s="9"/>
    </row>
    <row r="20" spans="2:19" ht="15" customHeight="1" x14ac:dyDescent="0.2">
      <c r="B20" s="15" t="s">
        <v>10</v>
      </c>
      <c r="C20" s="111">
        <v>40729</v>
      </c>
      <c r="D20" s="7"/>
      <c r="E20" s="7"/>
      <c r="F20" s="7"/>
      <c r="G20" s="114"/>
      <c r="H20" s="124">
        <v>41375</v>
      </c>
      <c r="I20" s="40">
        <f t="shared" si="5"/>
        <v>646</v>
      </c>
      <c r="J20" s="27">
        <f t="shared" si="1"/>
        <v>1.586093446929706E-2</v>
      </c>
      <c r="K20" s="177"/>
      <c r="L20" s="135">
        <v>0</v>
      </c>
      <c r="M20" s="134">
        <v>0</v>
      </c>
      <c r="N20" s="183"/>
      <c r="O20" s="174">
        <f>H20-L20-M20</f>
        <v>41375</v>
      </c>
      <c r="P20" s="102">
        <f t="shared" si="7"/>
        <v>646</v>
      </c>
      <c r="Q20" s="105">
        <f t="shared" si="4"/>
        <v>1.586093446929706E-2</v>
      </c>
      <c r="R20" s="9"/>
    </row>
    <row r="21" spans="2:19" ht="15" customHeight="1" x14ac:dyDescent="0.2">
      <c r="B21" s="13" t="s">
        <v>11</v>
      </c>
      <c r="C21" s="112">
        <v>33466</v>
      </c>
      <c r="D21" s="2"/>
      <c r="E21" s="2"/>
      <c r="F21" s="2"/>
      <c r="G21" s="115"/>
      <c r="H21" s="124">
        <v>38466</v>
      </c>
      <c r="I21" s="40">
        <f t="shared" si="5"/>
        <v>5000</v>
      </c>
      <c r="J21" s="27">
        <f t="shared" si="1"/>
        <v>0.14940536664076973</v>
      </c>
      <c r="K21" s="177"/>
      <c r="L21" s="136">
        <v>0</v>
      </c>
      <c r="M21" s="137">
        <v>0</v>
      </c>
      <c r="N21" s="183"/>
      <c r="O21" s="157">
        <f t="shared" ref="O21:O25" si="9">H21-L21-M21</f>
        <v>38466</v>
      </c>
      <c r="P21" s="103">
        <f t="shared" si="7"/>
        <v>5000</v>
      </c>
      <c r="Q21" s="106">
        <f t="shared" si="4"/>
        <v>0.14940536664076973</v>
      </c>
      <c r="R21" s="9"/>
      <c r="S21" s="21">
        <v>5000</v>
      </c>
    </row>
    <row r="22" spans="2:19" ht="15" customHeight="1" x14ac:dyDescent="0.2">
      <c r="B22" s="13" t="s">
        <v>12</v>
      </c>
      <c r="C22" s="112">
        <v>1442</v>
      </c>
      <c r="D22" s="2"/>
      <c r="E22" s="2"/>
      <c r="F22" s="2"/>
      <c r="G22" s="115"/>
      <c r="H22" s="124">
        <v>2442</v>
      </c>
      <c r="I22" s="40">
        <f t="shared" si="5"/>
        <v>1000</v>
      </c>
      <c r="J22" s="27">
        <f t="shared" si="1"/>
        <v>0.69348127600554788</v>
      </c>
      <c r="K22" s="177"/>
      <c r="L22" s="136">
        <v>0</v>
      </c>
      <c r="M22" s="137">
        <v>0</v>
      </c>
      <c r="N22" s="183"/>
      <c r="O22" s="157">
        <f t="shared" si="9"/>
        <v>2442</v>
      </c>
      <c r="P22" s="103">
        <f t="shared" si="7"/>
        <v>1000</v>
      </c>
      <c r="Q22" s="106">
        <f t="shared" si="4"/>
        <v>0.69348127600554788</v>
      </c>
      <c r="R22" s="9"/>
      <c r="S22" s="21">
        <v>1000</v>
      </c>
    </row>
    <row r="23" spans="2:19" ht="15" customHeight="1" x14ac:dyDescent="0.2">
      <c r="B23" s="13" t="s">
        <v>13</v>
      </c>
      <c r="C23" s="112">
        <v>67894</v>
      </c>
      <c r="D23" s="2"/>
      <c r="E23" s="2"/>
      <c r="F23" s="2"/>
      <c r="G23" s="115"/>
      <c r="H23" s="124">
        <v>68065</v>
      </c>
      <c r="I23" s="40">
        <f t="shared" si="5"/>
        <v>171</v>
      </c>
      <c r="J23" s="27">
        <f t="shared" si="1"/>
        <v>2.5186319851533273E-3</v>
      </c>
      <c r="K23" s="177"/>
      <c r="L23" s="136">
        <v>0</v>
      </c>
      <c r="M23" s="137">
        <v>171</v>
      </c>
      <c r="N23" s="183"/>
      <c r="O23" s="157">
        <f t="shared" si="9"/>
        <v>67894</v>
      </c>
      <c r="P23" s="103">
        <f t="shared" si="7"/>
        <v>0</v>
      </c>
      <c r="Q23" s="106">
        <f t="shared" si="4"/>
        <v>0</v>
      </c>
      <c r="R23" s="9"/>
    </row>
    <row r="24" spans="2:19" ht="15" customHeight="1" x14ac:dyDescent="0.2">
      <c r="B24" s="13" t="s">
        <v>14</v>
      </c>
      <c r="C24" s="112">
        <v>4727</v>
      </c>
      <c r="D24" s="2"/>
      <c r="E24" s="2"/>
      <c r="F24" s="2"/>
      <c r="G24" s="115"/>
      <c r="H24" s="128">
        <v>5727</v>
      </c>
      <c r="I24" s="41">
        <f t="shared" si="5"/>
        <v>1000</v>
      </c>
      <c r="J24" s="28">
        <f t="shared" si="1"/>
        <v>0.2115506663845991</v>
      </c>
      <c r="K24" s="177"/>
      <c r="L24" s="136">
        <v>0</v>
      </c>
      <c r="M24" s="137">
        <v>0</v>
      </c>
      <c r="N24" s="183"/>
      <c r="O24" s="157">
        <f t="shared" si="9"/>
        <v>5727</v>
      </c>
      <c r="P24" s="103">
        <f t="shared" si="7"/>
        <v>1000</v>
      </c>
      <c r="Q24" s="106">
        <f t="shared" si="4"/>
        <v>0.2115506663845991</v>
      </c>
      <c r="R24" s="9"/>
      <c r="S24" s="21">
        <v>1000</v>
      </c>
    </row>
    <row r="25" spans="2:19" ht="15" customHeight="1" x14ac:dyDescent="0.2">
      <c r="B25" s="14" t="s">
        <v>15</v>
      </c>
      <c r="C25" s="110">
        <v>587376</v>
      </c>
      <c r="D25" s="164" t="e">
        <f>C25-#REF!</f>
        <v>#REF!</v>
      </c>
      <c r="E25" s="165"/>
      <c r="F25" s="165"/>
      <c r="G25" s="166"/>
      <c r="H25" s="167">
        <v>617000</v>
      </c>
      <c r="I25" s="164">
        <f>H25-C25</f>
        <v>29624</v>
      </c>
      <c r="J25" s="146">
        <f t="shared" si="1"/>
        <v>5.0434474680613441E-2</v>
      </c>
      <c r="K25" s="180"/>
      <c r="L25" s="168">
        <v>0</v>
      </c>
      <c r="M25" s="147">
        <v>0</v>
      </c>
      <c r="N25" s="183"/>
      <c r="O25" s="158">
        <f t="shared" si="9"/>
        <v>617000</v>
      </c>
      <c r="P25" s="159">
        <f t="shared" si="7"/>
        <v>29624</v>
      </c>
      <c r="Q25" s="160">
        <f t="shared" si="4"/>
        <v>5.0434474680613441E-2</v>
      </c>
      <c r="R25" s="9"/>
    </row>
    <row r="26" spans="2:19" ht="20.25" customHeight="1" x14ac:dyDescent="0.2">
      <c r="B26" s="1" t="s">
        <v>31</v>
      </c>
      <c r="C26" s="25">
        <f>SUM(C20:C25)</f>
        <v>735634</v>
      </c>
      <c r="D26" s="31"/>
      <c r="E26" s="31"/>
      <c r="F26" s="31"/>
      <c r="G26" s="117"/>
      <c r="H26" s="126">
        <f>SUM(H20:H25)</f>
        <v>773075</v>
      </c>
      <c r="I26" s="38">
        <f>H26-C26</f>
        <v>37441</v>
      </c>
      <c r="J26" s="33">
        <f t="shared" si="1"/>
        <v>5.0896233724922989E-2</v>
      </c>
      <c r="K26" s="178"/>
      <c r="L26" s="126">
        <f>SUM(L20:L25)</f>
        <v>0</v>
      </c>
      <c r="M26" s="142">
        <f>SUM(M20:M25)</f>
        <v>171</v>
      </c>
      <c r="N26" s="187"/>
      <c r="O26" s="127">
        <f>SUM(O20:O25)</f>
        <v>772904</v>
      </c>
      <c r="P26" s="19">
        <f>SUM(P20:P25)</f>
        <v>37270</v>
      </c>
      <c r="Q26" s="33">
        <f t="shared" si="4"/>
        <v>5.066378117379023E-2</v>
      </c>
      <c r="R26" s="9"/>
    </row>
    <row r="27" spans="2:19" ht="32.25" customHeight="1" x14ac:dyDescent="0.2">
      <c r="B27" s="36" t="s">
        <v>32</v>
      </c>
      <c r="C27" s="25">
        <f t="shared" ref="C27" si="10">C26+C19+C14</f>
        <v>3982842</v>
      </c>
      <c r="D27" s="31"/>
      <c r="E27" s="31"/>
      <c r="F27" s="31"/>
      <c r="G27" s="117"/>
      <c r="H27" s="126">
        <v>4172182</v>
      </c>
      <c r="I27" s="38">
        <f>H27-C27</f>
        <v>189340</v>
      </c>
      <c r="J27" s="33">
        <f t="shared" si="1"/>
        <v>4.7538918189574175E-2</v>
      </c>
      <c r="K27" s="178"/>
      <c r="L27" s="127">
        <f t="shared" ref="L27:M27" si="11">L26+L19+L14</f>
        <v>62324</v>
      </c>
      <c r="M27" s="142">
        <f t="shared" si="11"/>
        <v>7948</v>
      </c>
      <c r="N27" s="187"/>
      <c r="O27" s="127">
        <f t="shared" ref="O27:P27" si="12">O26+O19+O14</f>
        <v>4101705</v>
      </c>
      <c r="P27" s="19">
        <f t="shared" si="12"/>
        <v>118863</v>
      </c>
      <c r="Q27" s="33">
        <f t="shared" si="4"/>
        <v>2.9843764829235002E-2</v>
      </c>
      <c r="R27" s="9"/>
    </row>
    <row r="28" spans="2:19" ht="15" customHeight="1" x14ac:dyDescent="0.2">
      <c r="B28" s="26"/>
      <c r="C28" s="169"/>
      <c r="D28" s="170"/>
      <c r="E28" s="101"/>
      <c r="F28" s="101"/>
      <c r="G28" s="171"/>
      <c r="H28" s="172"/>
      <c r="I28" s="170"/>
      <c r="J28" s="173"/>
      <c r="K28" s="177"/>
      <c r="L28" s="135"/>
      <c r="M28" s="134" t="s">
        <v>0</v>
      </c>
      <c r="N28" s="183"/>
      <c r="O28" s="174"/>
      <c r="P28" s="102"/>
      <c r="Q28" s="105"/>
      <c r="R28" s="9"/>
    </row>
    <row r="29" spans="2:19" ht="15" customHeight="1" x14ac:dyDescent="0.2">
      <c r="B29" s="44" t="s">
        <v>16</v>
      </c>
      <c r="C29" s="32"/>
      <c r="D29" s="34"/>
      <c r="E29" s="34"/>
      <c r="F29" s="34"/>
      <c r="G29" s="119"/>
      <c r="H29" s="129"/>
      <c r="I29" s="20"/>
      <c r="J29" s="130"/>
      <c r="K29" s="177"/>
      <c r="L29" s="136"/>
      <c r="M29" s="137" t="s">
        <v>0</v>
      </c>
      <c r="N29" s="183"/>
      <c r="O29" s="157"/>
      <c r="P29" s="103"/>
      <c r="Q29" s="106"/>
      <c r="R29" s="9"/>
    </row>
    <row r="30" spans="2:19" ht="15" customHeight="1" x14ac:dyDescent="0.2">
      <c r="B30" s="16" t="s">
        <v>17</v>
      </c>
      <c r="C30" s="109">
        <v>53614</v>
      </c>
      <c r="D30" s="3"/>
      <c r="E30" s="3"/>
      <c r="F30" s="3"/>
      <c r="G30" s="115"/>
      <c r="H30" s="128">
        <v>53614</v>
      </c>
      <c r="I30" s="41">
        <f>H30-C30</f>
        <v>0</v>
      </c>
      <c r="J30" s="28">
        <f t="shared" ref="J30:J36" si="13">I30/C30</f>
        <v>0</v>
      </c>
      <c r="K30" s="177"/>
      <c r="L30" s="136">
        <v>0</v>
      </c>
      <c r="M30" s="137">
        <v>0</v>
      </c>
      <c r="N30" s="183"/>
      <c r="O30" s="157">
        <f>H30-L30-M30</f>
        <v>53614</v>
      </c>
      <c r="P30" s="103">
        <f t="shared" ref="P30:P34" si="14">O30-C30</f>
        <v>0</v>
      </c>
      <c r="Q30" s="106">
        <f t="shared" si="4"/>
        <v>0</v>
      </c>
      <c r="R30" s="9"/>
    </row>
    <row r="31" spans="2:19" ht="15" customHeight="1" x14ac:dyDescent="0.2">
      <c r="B31" s="16" t="s">
        <v>18</v>
      </c>
      <c r="C31" s="109">
        <v>79423</v>
      </c>
      <c r="D31" s="3"/>
      <c r="E31" s="3"/>
      <c r="F31" s="3"/>
      <c r="G31" s="115"/>
      <c r="H31" s="128">
        <v>79423</v>
      </c>
      <c r="I31" s="41">
        <f t="shared" ref="I31:I34" si="15">H31-C31</f>
        <v>0</v>
      </c>
      <c r="J31" s="28">
        <f t="shared" si="13"/>
        <v>0</v>
      </c>
      <c r="K31" s="177"/>
      <c r="L31" s="136">
        <v>0</v>
      </c>
      <c r="M31" s="137">
        <v>0</v>
      </c>
      <c r="N31" s="183"/>
      <c r="O31" s="157">
        <f t="shared" ref="O31:O34" si="16">H31-L31-M31</f>
        <v>79423</v>
      </c>
      <c r="P31" s="103">
        <f t="shared" si="14"/>
        <v>0</v>
      </c>
      <c r="Q31" s="106">
        <f t="shared" si="4"/>
        <v>0</v>
      </c>
      <c r="R31" s="9"/>
    </row>
    <row r="32" spans="2:19" ht="15" customHeight="1" x14ac:dyDescent="0.2">
      <c r="B32" s="16" t="s">
        <v>19</v>
      </c>
      <c r="C32" s="109">
        <v>85048</v>
      </c>
      <c r="D32" s="3"/>
      <c r="E32" s="3"/>
      <c r="F32" s="3"/>
      <c r="G32" s="115"/>
      <c r="H32" s="128">
        <v>85048</v>
      </c>
      <c r="I32" s="41">
        <f t="shared" si="15"/>
        <v>0</v>
      </c>
      <c r="J32" s="28">
        <f t="shared" si="13"/>
        <v>0</v>
      </c>
      <c r="K32" s="177"/>
      <c r="L32" s="136">
        <v>0</v>
      </c>
      <c r="M32" s="137">
        <v>0</v>
      </c>
      <c r="N32" s="183"/>
      <c r="O32" s="157">
        <f t="shared" si="16"/>
        <v>85048</v>
      </c>
      <c r="P32" s="103">
        <f t="shared" si="14"/>
        <v>0</v>
      </c>
      <c r="Q32" s="106">
        <f t="shared" si="4"/>
        <v>0</v>
      </c>
      <c r="R32" s="9"/>
    </row>
    <row r="33" spans="2:18" ht="15" customHeight="1" x14ac:dyDescent="0.2">
      <c r="B33" s="16" t="s">
        <v>20</v>
      </c>
      <c r="C33" s="109">
        <v>211051</v>
      </c>
      <c r="D33" s="3"/>
      <c r="E33" s="3"/>
      <c r="F33" s="3"/>
      <c r="G33" s="115"/>
      <c r="H33" s="128">
        <v>220585</v>
      </c>
      <c r="I33" s="41">
        <f t="shared" si="15"/>
        <v>9534</v>
      </c>
      <c r="J33" s="28">
        <f t="shared" si="13"/>
        <v>4.5173915309569726E-2</v>
      </c>
      <c r="K33" s="177"/>
      <c r="L33" s="136">
        <v>8494</v>
      </c>
      <c r="M33" s="137">
        <v>67</v>
      </c>
      <c r="N33" s="183"/>
      <c r="O33" s="157">
        <f t="shared" si="16"/>
        <v>212024</v>
      </c>
      <c r="P33" s="103">
        <f t="shared" si="14"/>
        <v>973</v>
      </c>
      <c r="Q33" s="106">
        <f t="shared" si="4"/>
        <v>4.6102600793173215E-3</v>
      </c>
      <c r="R33" s="9"/>
    </row>
    <row r="34" spans="2:18" ht="15" customHeight="1" x14ac:dyDescent="0.2">
      <c r="B34" s="17" t="s">
        <v>21</v>
      </c>
      <c r="C34" s="110">
        <v>22537</v>
      </c>
      <c r="D34" s="143"/>
      <c r="E34" s="143"/>
      <c r="F34" s="143"/>
      <c r="G34" s="116"/>
      <c r="H34" s="144">
        <v>23325</v>
      </c>
      <c r="I34" s="145">
        <f t="shared" si="15"/>
        <v>788</v>
      </c>
      <c r="J34" s="146">
        <f t="shared" si="13"/>
        <v>3.4964724674978923E-2</v>
      </c>
      <c r="K34" s="177"/>
      <c r="L34" s="194">
        <v>0</v>
      </c>
      <c r="M34" s="147">
        <v>0</v>
      </c>
      <c r="N34" s="183"/>
      <c r="O34" s="158">
        <f t="shared" si="16"/>
        <v>23325</v>
      </c>
      <c r="P34" s="159">
        <f t="shared" si="14"/>
        <v>788</v>
      </c>
      <c r="Q34" s="160">
        <f t="shared" si="4"/>
        <v>3.4964724674978923E-2</v>
      </c>
      <c r="R34" s="9"/>
    </row>
    <row r="35" spans="2:18" ht="21" customHeight="1" x14ac:dyDescent="0.2">
      <c r="B35" s="1" t="s">
        <v>22</v>
      </c>
      <c r="C35" s="154">
        <f>SUM(C30:C34)</f>
        <v>451673</v>
      </c>
      <c r="D35" s="154">
        <f t="shared" ref="D35:I35" si="17">SUM(D30:D34)</f>
        <v>0</v>
      </c>
      <c r="E35" s="154">
        <f t="shared" si="17"/>
        <v>0</v>
      </c>
      <c r="F35" s="154">
        <f t="shared" si="17"/>
        <v>0</v>
      </c>
      <c r="G35" s="155">
        <f t="shared" si="17"/>
        <v>0</v>
      </c>
      <c r="H35" s="156">
        <f t="shared" si="17"/>
        <v>461995</v>
      </c>
      <c r="I35" s="154">
        <f t="shared" si="17"/>
        <v>10322</v>
      </c>
      <c r="J35" s="33">
        <f t="shared" si="13"/>
        <v>2.2852816085973702E-2</v>
      </c>
      <c r="K35" s="179"/>
      <c r="L35" s="156">
        <f t="shared" ref="L35:M35" si="18">SUM(L30:L34)</f>
        <v>8494</v>
      </c>
      <c r="M35" s="162">
        <f t="shared" si="18"/>
        <v>67</v>
      </c>
      <c r="N35" s="188"/>
      <c r="O35" s="156">
        <f>SUM(O30:O34)</f>
        <v>453434</v>
      </c>
      <c r="P35" s="163">
        <f>SUM(P30:P34)</f>
        <v>1761</v>
      </c>
      <c r="Q35" s="33">
        <f t="shared" si="4"/>
        <v>3.8988383188722814E-3</v>
      </c>
      <c r="R35" s="9"/>
    </row>
    <row r="36" spans="2:18" ht="30" customHeight="1" thickBot="1" x14ac:dyDescent="0.25">
      <c r="B36" s="148" t="s">
        <v>23</v>
      </c>
      <c r="C36" s="149">
        <f>C35+C27</f>
        <v>4434515</v>
      </c>
      <c r="D36" s="150" t="e">
        <f>D35+D25+D27</f>
        <v>#REF!</v>
      </c>
      <c r="E36" s="150">
        <f>E35+E25+E27</f>
        <v>0</v>
      </c>
      <c r="F36" s="150">
        <f>F35+F25+F27</f>
        <v>0</v>
      </c>
      <c r="G36" s="151">
        <f>G35+G25+G27</f>
        <v>0</v>
      </c>
      <c r="H36" s="152">
        <f>H35+H27</f>
        <v>4634177</v>
      </c>
      <c r="I36" s="150">
        <f>H36-C36</f>
        <v>199662</v>
      </c>
      <c r="J36" s="153">
        <f t="shared" si="13"/>
        <v>4.5024540451436064E-2</v>
      </c>
      <c r="K36" s="181"/>
      <c r="L36" s="152">
        <f t="shared" ref="L36:M36" si="19">L35+L27</f>
        <v>70818</v>
      </c>
      <c r="M36" s="161">
        <f t="shared" si="19"/>
        <v>8015</v>
      </c>
      <c r="N36" s="181"/>
      <c r="O36" s="152">
        <f>O35+O27</f>
        <v>4555139</v>
      </c>
      <c r="P36" s="150">
        <f>P35+P27</f>
        <v>120624</v>
      </c>
      <c r="Q36" s="153">
        <f t="shared" si="4"/>
        <v>2.7201170815748736E-2</v>
      </c>
      <c r="R36" s="9"/>
    </row>
    <row r="40" spans="2:18" x14ac:dyDescent="0.2">
      <c r="I40" s="8">
        <v>71000</v>
      </c>
    </row>
    <row r="41" spans="2:18" x14ac:dyDescent="0.2">
      <c r="L41" s="9">
        <f>I36-L36</f>
        <v>128844</v>
      </c>
    </row>
    <row r="42" spans="2:18" x14ac:dyDescent="0.2">
      <c r="I42" s="18">
        <f>I40/I36</f>
        <v>0.35560096563191795</v>
      </c>
    </row>
    <row r="44" spans="2:18" x14ac:dyDescent="0.2">
      <c r="I44" s="9">
        <f>I14-I40</f>
        <v>72873</v>
      </c>
    </row>
  </sheetData>
  <sheetProtection formatCells="0" formatColumns="0" formatRows="0" insertColumns="0" insertRows="0" insertHyperlinks="0" deleteColumns="0" deleteRows="0" selectLockedCells="1" sort="0" autoFilter="0" pivotTables="0"/>
  <printOptions horizontalCentered="1" verticalCentered="1"/>
  <pageMargins left="0.2" right="0.2" top="0.25" bottom="0.25" header="0" footer="0"/>
  <pageSetup scale="75" orientation="landscape" r:id="rId1"/>
  <ignoredErrors>
    <ignoredError sqref="O1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N32"/>
  <sheetViews>
    <sheetView workbookViewId="0">
      <selection activeCell="B3" sqref="B3:N32"/>
    </sheetView>
  </sheetViews>
  <sheetFormatPr defaultRowHeight="12.75" x14ac:dyDescent="0.25"/>
  <cols>
    <col min="1" max="1" width="9.140625" style="53"/>
    <col min="2" max="2" width="40" style="53" customWidth="1"/>
    <col min="3" max="4" width="10.85546875" style="53" customWidth="1"/>
    <col min="5" max="5" width="9.85546875" style="53" customWidth="1"/>
    <col min="6" max="6" width="8" style="53" customWidth="1"/>
    <col min="7" max="7" width="6.85546875" style="53" customWidth="1"/>
    <col min="8" max="8" width="8" style="53" customWidth="1"/>
    <col min="9" max="9" width="9" style="53" customWidth="1"/>
    <col min="10" max="11" width="8" style="53" customWidth="1"/>
    <col min="12" max="12" width="9.85546875" style="53" customWidth="1"/>
    <col min="13" max="13" width="10.85546875" style="53" customWidth="1"/>
    <col min="14" max="14" width="9.85546875" style="53" customWidth="1"/>
    <col min="15" max="16384" width="9.140625" style="53"/>
  </cols>
  <sheetData>
    <row r="3" spans="2:14" ht="36" customHeight="1" x14ac:dyDescent="0.25">
      <c r="B3" s="89" t="s">
        <v>77</v>
      </c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</row>
    <row r="4" spans="2:14" ht="38.25" x14ac:dyDescent="0.25">
      <c r="C4" s="91" t="s">
        <v>41</v>
      </c>
      <c r="D4" s="91" t="s">
        <v>34</v>
      </c>
      <c r="E4" s="91" t="s">
        <v>78</v>
      </c>
      <c r="F4" s="92" t="s">
        <v>35</v>
      </c>
      <c r="G4" s="92" t="s">
        <v>42</v>
      </c>
      <c r="H4" s="92" t="s">
        <v>43</v>
      </c>
      <c r="I4" s="92" t="s">
        <v>79</v>
      </c>
      <c r="J4" s="92" t="s">
        <v>44</v>
      </c>
      <c r="K4" s="92" t="s">
        <v>45</v>
      </c>
      <c r="L4" s="92" t="s">
        <v>46</v>
      </c>
      <c r="M4" s="92" t="s">
        <v>47</v>
      </c>
      <c r="N4" s="92" t="s">
        <v>48</v>
      </c>
    </row>
    <row r="5" spans="2:14" ht="12" customHeight="1" x14ac:dyDescent="0.25">
      <c r="B5" s="93" t="s">
        <v>49</v>
      </c>
      <c r="C5" s="253">
        <v>1749072</v>
      </c>
      <c r="D5" s="253">
        <v>1790904</v>
      </c>
      <c r="E5" s="259">
        <v>3000</v>
      </c>
      <c r="F5" s="261">
        <v>20836</v>
      </c>
      <c r="G5" s="261">
        <v>2572</v>
      </c>
      <c r="H5" s="263">
        <v>41605</v>
      </c>
      <c r="I5" s="253">
        <v>68013</v>
      </c>
      <c r="J5" s="259">
        <v>3584</v>
      </c>
      <c r="K5" s="251">
        <v>0</v>
      </c>
      <c r="L5" s="253">
        <v>3584</v>
      </c>
      <c r="M5" s="253">
        <v>1862501</v>
      </c>
      <c r="N5" s="253">
        <v>71597</v>
      </c>
    </row>
    <row r="6" spans="2:14" ht="12.95" customHeight="1" x14ac:dyDescent="0.25">
      <c r="B6" s="94" t="s">
        <v>50</v>
      </c>
      <c r="C6" s="254"/>
      <c r="D6" s="254"/>
      <c r="E6" s="260"/>
      <c r="F6" s="262"/>
      <c r="G6" s="262"/>
      <c r="H6" s="264"/>
      <c r="I6" s="254"/>
      <c r="J6" s="260"/>
      <c r="K6" s="252"/>
      <c r="L6" s="254"/>
      <c r="M6" s="254"/>
      <c r="N6" s="254"/>
    </row>
    <row r="7" spans="2:14" ht="12.95" customHeight="1" x14ac:dyDescent="0.25">
      <c r="B7" s="94" t="s">
        <v>51</v>
      </c>
      <c r="C7" s="54">
        <v>156653</v>
      </c>
      <c r="D7" s="54">
        <v>165290</v>
      </c>
      <c r="E7" s="55">
        <v>0</v>
      </c>
      <c r="F7" s="56">
        <v>1672</v>
      </c>
      <c r="G7" s="57">
        <v>0</v>
      </c>
      <c r="H7" s="58">
        <v>8224</v>
      </c>
      <c r="I7" s="54">
        <v>9896</v>
      </c>
      <c r="J7" s="59">
        <v>468</v>
      </c>
      <c r="K7" s="60">
        <v>0</v>
      </c>
      <c r="L7" s="61">
        <v>468</v>
      </c>
      <c r="M7" s="54">
        <v>175654</v>
      </c>
      <c r="N7" s="54">
        <v>10364</v>
      </c>
    </row>
    <row r="8" spans="2:14" ht="12.95" customHeight="1" x14ac:dyDescent="0.25">
      <c r="B8" s="94" t="s">
        <v>52</v>
      </c>
      <c r="C8" s="54">
        <v>74131</v>
      </c>
      <c r="D8" s="54">
        <v>77980</v>
      </c>
      <c r="E8" s="55">
        <v>0</v>
      </c>
      <c r="F8" s="57">
        <v>880</v>
      </c>
      <c r="G8" s="57">
        <v>0</v>
      </c>
      <c r="H8" s="58">
        <v>2846</v>
      </c>
      <c r="I8" s="54">
        <v>3726</v>
      </c>
      <c r="J8" s="59">
        <v>319</v>
      </c>
      <c r="K8" s="60">
        <v>0</v>
      </c>
      <c r="L8" s="61">
        <v>319</v>
      </c>
      <c r="M8" s="54">
        <v>82025</v>
      </c>
      <c r="N8" s="54">
        <v>4045</v>
      </c>
    </row>
    <row r="9" spans="2:14" ht="12.95" customHeight="1" x14ac:dyDescent="0.25">
      <c r="B9" s="94" t="s">
        <v>53</v>
      </c>
      <c r="C9" s="54">
        <v>185154</v>
      </c>
      <c r="D9" s="54">
        <v>186378</v>
      </c>
      <c r="E9" s="55">
        <v>0</v>
      </c>
      <c r="F9" s="56">
        <v>2843</v>
      </c>
      <c r="G9" s="57">
        <v>0</v>
      </c>
      <c r="H9" s="58">
        <v>4314</v>
      </c>
      <c r="I9" s="54">
        <v>7157</v>
      </c>
      <c r="J9" s="59">
        <v>289</v>
      </c>
      <c r="K9" s="60">
        <v>0</v>
      </c>
      <c r="L9" s="61">
        <v>289</v>
      </c>
      <c r="M9" s="54">
        <v>193824</v>
      </c>
      <c r="N9" s="54">
        <v>7446</v>
      </c>
    </row>
    <row r="10" spans="2:14" ht="14.1" customHeight="1" x14ac:dyDescent="0.25">
      <c r="B10" s="94" t="s">
        <v>54</v>
      </c>
      <c r="C10" s="54">
        <v>801258</v>
      </c>
      <c r="D10" s="54">
        <v>878575</v>
      </c>
      <c r="E10" s="55">
        <v>0</v>
      </c>
      <c r="F10" s="56">
        <v>32466</v>
      </c>
      <c r="G10" s="57">
        <v>0</v>
      </c>
      <c r="H10" s="60">
        <v>0</v>
      </c>
      <c r="I10" s="54">
        <v>32466</v>
      </c>
      <c r="J10" s="62">
        <v>2572</v>
      </c>
      <c r="K10" s="58">
        <v>15428</v>
      </c>
      <c r="L10" s="54">
        <v>18000</v>
      </c>
      <c r="M10" s="54">
        <v>929041</v>
      </c>
      <c r="N10" s="54">
        <v>50466</v>
      </c>
    </row>
    <row r="11" spans="2:14" ht="14.1" customHeight="1" x14ac:dyDescent="0.25">
      <c r="B11" s="95" t="s">
        <v>55</v>
      </c>
      <c r="C11" s="54">
        <v>2966268</v>
      </c>
      <c r="D11" s="54">
        <v>3099127</v>
      </c>
      <c r="E11" s="62">
        <v>3000</v>
      </c>
      <c r="F11" s="56">
        <v>58697</v>
      </c>
      <c r="G11" s="56">
        <v>2572</v>
      </c>
      <c r="H11" s="58">
        <v>56989</v>
      </c>
      <c r="I11" s="54">
        <v>121258</v>
      </c>
      <c r="J11" s="62">
        <v>7232</v>
      </c>
      <c r="K11" s="58">
        <v>15428</v>
      </c>
      <c r="L11" s="54">
        <v>22660</v>
      </c>
      <c r="M11" s="54">
        <v>3243045</v>
      </c>
      <c r="N11" s="54">
        <v>143918</v>
      </c>
    </row>
    <row r="12" spans="2:14" ht="12.95" customHeight="1" x14ac:dyDescent="0.25">
      <c r="B12" s="94" t="s">
        <v>56</v>
      </c>
      <c r="C12" s="54">
        <v>66282</v>
      </c>
      <c r="D12" s="54">
        <v>70909</v>
      </c>
      <c r="E12" s="55">
        <v>0</v>
      </c>
      <c r="F12" s="57">
        <v>713</v>
      </c>
      <c r="G12" s="57">
        <v>0</v>
      </c>
      <c r="H12" s="58">
        <v>4474</v>
      </c>
      <c r="I12" s="54">
        <v>5187</v>
      </c>
      <c r="J12" s="59">
        <v>257</v>
      </c>
      <c r="K12" s="60">
        <v>0</v>
      </c>
      <c r="L12" s="61">
        <v>257</v>
      </c>
      <c r="M12" s="54">
        <v>76353</v>
      </c>
      <c r="N12" s="54">
        <v>5444</v>
      </c>
    </row>
    <row r="13" spans="2:14" ht="12.95" customHeight="1" x14ac:dyDescent="0.25">
      <c r="B13" s="94" t="s">
        <v>57</v>
      </c>
      <c r="C13" s="54">
        <v>16552</v>
      </c>
      <c r="D13" s="54">
        <v>17001</v>
      </c>
      <c r="E13" s="55">
        <v>0</v>
      </c>
      <c r="F13" s="57">
        <v>237</v>
      </c>
      <c r="G13" s="57">
        <v>0</v>
      </c>
      <c r="H13" s="63">
        <v>861</v>
      </c>
      <c r="I13" s="54">
        <v>1098</v>
      </c>
      <c r="J13" s="59">
        <v>164</v>
      </c>
      <c r="K13" s="60">
        <v>0</v>
      </c>
      <c r="L13" s="61">
        <v>164</v>
      </c>
      <c r="M13" s="54">
        <v>18263</v>
      </c>
      <c r="N13" s="54">
        <v>1262</v>
      </c>
    </row>
    <row r="14" spans="2:14" ht="12.95" customHeight="1" x14ac:dyDescent="0.25">
      <c r="B14" s="94" t="s">
        <v>58</v>
      </c>
      <c r="C14" s="54">
        <v>58304</v>
      </c>
      <c r="D14" s="54">
        <v>58345</v>
      </c>
      <c r="E14" s="55">
        <v>0</v>
      </c>
      <c r="F14" s="57">
        <v>917</v>
      </c>
      <c r="G14" s="57">
        <v>0</v>
      </c>
      <c r="H14" s="60">
        <v>0</v>
      </c>
      <c r="I14" s="61">
        <v>917</v>
      </c>
      <c r="J14" s="59">
        <v>124</v>
      </c>
      <c r="K14" s="60">
        <v>0</v>
      </c>
      <c r="L14" s="61">
        <v>124</v>
      </c>
      <c r="M14" s="54">
        <v>59386</v>
      </c>
      <c r="N14" s="54">
        <v>1041</v>
      </c>
    </row>
    <row r="15" spans="2:14" ht="14.1" customHeight="1" x14ac:dyDescent="0.25">
      <c r="B15" s="94" t="s">
        <v>59</v>
      </c>
      <c r="C15" s="54">
        <v>1826</v>
      </c>
      <c r="D15" s="54">
        <v>1826</v>
      </c>
      <c r="E15" s="55">
        <v>0</v>
      </c>
      <c r="F15" s="57">
        <v>29</v>
      </c>
      <c r="G15" s="57">
        <v>0</v>
      </c>
      <c r="H15" s="60">
        <v>0</v>
      </c>
      <c r="I15" s="64">
        <v>29</v>
      </c>
      <c r="J15" s="55">
        <v>0</v>
      </c>
      <c r="K15" s="60">
        <v>0</v>
      </c>
      <c r="L15" s="64">
        <v>0</v>
      </c>
      <c r="M15" s="54">
        <v>1855</v>
      </c>
      <c r="N15" s="64">
        <v>29</v>
      </c>
    </row>
    <row r="16" spans="2:14" ht="14.1" customHeight="1" x14ac:dyDescent="0.25">
      <c r="B16" s="94" t="s">
        <v>60</v>
      </c>
      <c r="C16" s="54">
        <v>142963</v>
      </c>
      <c r="D16" s="54">
        <v>148081</v>
      </c>
      <c r="E16" s="55">
        <v>0</v>
      </c>
      <c r="F16" s="56">
        <v>1896</v>
      </c>
      <c r="G16" s="57">
        <v>0</v>
      </c>
      <c r="H16" s="58">
        <v>5335</v>
      </c>
      <c r="I16" s="54">
        <v>7231</v>
      </c>
      <c r="J16" s="59">
        <v>545</v>
      </c>
      <c r="K16" s="60">
        <v>0</v>
      </c>
      <c r="L16" s="61">
        <v>545</v>
      </c>
      <c r="M16" s="54">
        <v>155857</v>
      </c>
      <c r="N16" s="54">
        <v>7776</v>
      </c>
    </row>
    <row r="17" spans="2:14" ht="12.95" customHeight="1" x14ac:dyDescent="0.25">
      <c r="B17" s="94" t="s">
        <v>61</v>
      </c>
      <c r="C17" s="54">
        <v>40729</v>
      </c>
      <c r="D17" s="54">
        <v>40729</v>
      </c>
      <c r="E17" s="55">
        <v>0</v>
      </c>
      <c r="F17" s="57">
        <v>646</v>
      </c>
      <c r="G17" s="57">
        <v>0</v>
      </c>
      <c r="H17" s="60">
        <v>0</v>
      </c>
      <c r="I17" s="61">
        <v>646</v>
      </c>
      <c r="J17" s="55">
        <v>0</v>
      </c>
      <c r="K17" s="60">
        <v>0</v>
      </c>
      <c r="L17" s="64">
        <v>0</v>
      </c>
      <c r="M17" s="54">
        <v>41375</v>
      </c>
      <c r="N17" s="61">
        <v>646</v>
      </c>
    </row>
    <row r="18" spans="2:14" ht="12.95" customHeight="1" x14ac:dyDescent="0.25">
      <c r="B18" s="94" t="s">
        <v>62</v>
      </c>
      <c r="C18" s="54">
        <v>38467</v>
      </c>
      <c r="D18" s="54">
        <v>33466</v>
      </c>
      <c r="E18" s="62">
        <v>5000</v>
      </c>
      <c r="F18" s="65">
        <v>0</v>
      </c>
      <c r="G18" s="57">
        <v>0</v>
      </c>
      <c r="H18" s="60">
        <v>0</v>
      </c>
      <c r="I18" s="54">
        <v>5000</v>
      </c>
      <c r="J18" s="55">
        <v>0</v>
      </c>
      <c r="K18" s="60">
        <v>0</v>
      </c>
      <c r="L18" s="64">
        <v>0</v>
      </c>
      <c r="M18" s="54">
        <v>38466</v>
      </c>
      <c r="N18" s="54">
        <v>5000</v>
      </c>
    </row>
    <row r="19" spans="2:14" ht="12" customHeight="1" x14ac:dyDescent="0.25">
      <c r="B19" s="94" t="s">
        <v>63</v>
      </c>
      <c r="C19" s="54">
        <v>2442</v>
      </c>
      <c r="D19" s="54">
        <v>1442</v>
      </c>
      <c r="E19" s="62">
        <v>1000</v>
      </c>
      <c r="F19" s="65">
        <v>0</v>
      </c>
      <c r="G19" s="57">
        <v>0</v>
      </c>
      <c r="H19" s="60">
        <v>0</v>
      </c>
      <c r="I19" s="54">
        <v>1000</v>
      </c>
      <c r="J19" s="55">
        <v>0</v>
      </c>
      <c r="K19" s="60">
        <v>0</v>
      </c>
      <c r="L19" s="64">
        <v>0</v>
      </c>
      <c r="M19" s="54">
        <v>2442</v>
      </c>
      <c r="N19" s="54">
        <v>1000</v>
      </c>
    </row>
    <row r="20" spans="2:14" ht="12" customHeight="1" x14ac:dyDescent="0.25">
      <c r="B20" s="94" t="s">
        <v>64</v>
      </c>
      <c r="C20" s="54">
        <v>67894</v>
      </c>
      <c r="D20" s="54">
        <v>67894</v>
      </c>
      <c r="E20" s="55">
        <v>0</v>
      </c>
      <c r="F20" s="65">
        <v>0</v>
      </c>
      <c r="G20" s="57">
        <v>0</v>
      </c>
      <c r="H20" s="60">
        <v>0</v>
      </c>
      <c r="I20" s="66"/>
      <c r="J20" s="59">
        <v>171</v>
      </c>
      <c r="K20" s="60">
        <v>0</v>
      </c>
      <c r="L20" s="61">
        <v>171</v>
      </c>
      <c r="M20" s="54">
        <v>68065</v>
      </c>
      <c r="N20" s="61">
        <v>171</v>
      </c>
    </row>
    <row r="21" spans="2:14" ht="12.95" customHeight="1" x14ac:dyDescent="0.25">
      <c r="B21" s="94" t="s">
        <v>65</v>
      </c>
      <c r="C21" s="54">
        <v>5727</v>
      </c>
      <c r="D21" s="54">
        <v>4727</v>
      </c>
      <c r="E21" s="62">
        <v>1000</v>
      </c>
      <c r="F21" s="65">
        <v>0</v>
      </c>
      <c r="G21" s="57">
        <v>0</v>
      </c>
      <c r="H21" s="60">
        <v>0</v>
      </c>
      <c r="I21" s="54">
        <v>1000</v>
      </c>
      <c r="J21" s="55">
        <v>0</v>
      </c>
      <c r="K21" s="60">
        <v>0</v>
      </c>
      <c r="L21" s="64">
        <v>0</v>
      </c>
      <c r="M21" s="54">
        <v>5727</v>
      </c>
      <c r="N21" s="54">
        <v>1000</v>
      </c>
    </row>
    <row r="22" spans="2:14" ht="14.1" customHeight="1" x14ac:dyDescent="0.25">
      <c r="B22" s="94" t="s">
        <v>66</v>
      </c>
      <c r="C22" s="54">
        <v>447788</v>
      </c>
      <c r="D22" s="54">
        <v>587376</v>
      </c>
      <c r="E22" s="55">
        <v>0</v>
      </c>
      <c r="F22" s="65">
        <v>0</v>
      </c>
      <c r="G22" s="57">
        <v>0</v>
      </c>
      <c r="H22" s="60">
        <v>0</v>
      </c>
      <c r="I22" s="66"/>
      <c r="J22" s="55">
        <v>0</v>
      </c>
      <c r="K22" s="58">
        <v>29829</v>
      </c>
      <c r="L22" s="54">
        <v>29829</v>
      </c>
      <c r="M22" s="54">
        <v>617205</v>
      </c>
      <c r="N22" s="54">
        <v>29829</v>
      </c>
    </row>
    <row r="23" spans="2:14" ht="14.1" customHeight="1" x14ac:dyDescent="0.25">
      <c r="B23" s="96" t="s">
        <v>67</v>
      </c>
      <c r="C23" s="67">
        <v>603047</v>
      </c>
      <c r="D23" s="67">
        <v>735634</v>
      </c>
      <c r="E23" s="68">
        <v>7000</v>
      </c>
      <c r="F23" s="69">
        <v>646</v>
      </c>
      <c r="G23" s="70"/>
      <c r="H23" s="71">
        <v>0</v>
      </c>
      <c r="I23" s="67">
        <v>7646</v>
      </c>
      <c r="J23" s="72">
        <v>171</v>
      </c>
      <c r="K23" s="73">
        <v>29829</v>
      </c>
      <c r="L23" s="67">
        <v>30000</v>
      </c>
      <c r="M23" s="67">
        <v>773280</v>
      </c>
      <c r="N23" s="67">
        <v>37646</v>
      </c>
    </row>
    <row r="24" spans="2:14" ht="14.1" customHeight="1" x14ac:dyDescent="0.25">
      <c r="B24" s="97" t="s">
        <v>68</v>
      </c>
      <c r="C24" s="74">
        <v>3712278</v>
      </c>
      <c r="D24" s="74">
        <v>3982842</v>
      </c>
      <c r="E24" s="75">
        <v>10000</v>
      </c>
      <c r="F24" s="76">
        <v>61239</v>
      </c>
      <c r="G24" s="76">
        <v>2572</v>
      </c>
      <c r="H24" s="77">
        <v>62324</v>
      </c>
      <c r="I24" s="74">
        <v>136135</v>
      </c>
      <c r="J24" s="75">
        <v>7948</v>
      </c>
      <c r="K24" s="77">
        <v>45257</v>
      </c>
      <c r="L24" s="74">
        <v>53205</v>
      </c>
      <c r="M24" s="74">
        <v>4172182</v>
      </c>
      <c r="N24" s="74">
        <v>189340</v>
      </c>
    </row>
    <row r="25" spans="2:14" ht="20.100000000000001" customHeight="1" x14ac:dyDescent="0.25">
      <c r="B25" s="93" t="s">
        <v>69</v>
      </c>
      <c r="C25" s="253">
        <v>50919</v>
      </c>
      <c r="D25" s="253">
        <v>53614</v>
      </c>
      <c r="E25" s="249">
        <v>0</v>
      </c>
      <c r="F25" s="255">
        <v>0</v>
      </c>
      <c r="G25" s="257">
        <v>0</v>
      </c>
      <c r="H25" s="251">
        <v>0</v>
      </c>
      <c r="I25" s="247">
        <v>0</v>
      </c>
      <c r="J25" s="249">
        <v>0</v>
      </c>
      <c r="K25" s="251">
        <v>0</v>
      </c>
      <c r="L25" s="247">
        <v>0</v>
      </c>
      <c r="M25" s="253">
        <v>53614</v>
      </c>
      <c r="N25" s="247">
        <v>0</v>
      </c>
    </row>
    <row r="26" spans="2:14" ht="12.95" customHeight="1" x14ac:dyDescent="0.25">
      <c r="B26" s="94" t="s">
        <v>70</v>
      </c>
      <c r="C26" s="254"/>
      <c r="D26" s="254"/>
      <c r="E26" s="250"/>
      <c r="F26" s="256"/>
      <c r="G26" s="258"/>
      <c r="H26" s="252"/>
      <c r="I26" s="248"/>
      <c r="J26" s="250"/>
      <c r="K26" s="252"/>
      <c r="L26" s="248"/>
      <c r="M26" s="254"/>
      <c r="N26" s="248"/>
    </row>
    <row r="27" spans="2:14" ht="12.95" customHeight="1" x14ac:dyDescent="0.25">
      <c r="B27" s="94" t="s">
        <v>71</v>
      </c>
      <c r="C27" s="54">
        <v>75431</v>
      </c>
      <c r="D27" s="54">
        <v>79423</v>
      </c>
      <c r="E27" s="55">
        <v>0</v>
      </c>
      <c r="F27" s="65">
        <v>0</v>
      </c>
      <c r="G27" s="57">
        <v>0</v>
      </c>
      <c r="H27" s="60">
        <v>0</v>
      </c>
      <c r="I27" s="64">
        <v>0</v>
      </c>
      <c r="J27" s="55">
        <v>0</v>
      </c>
      <c r="K27" s="60">
        <v>0</v>
      </c>
      <c r="L27" s="64">
        <v>0</v>
      </c>
      <c r="M27" s="54">
        <v>79423</v>
      </c>
      <c r="N27" s="64">
        <v>0</v>
      </c>
    </row>
    <row r="28" spans="2:14" ht="12.95" customHeight="1" x14ac:dyDescent="0.25">
      <c r="B28" s="94" t="s">
        <v>72</v>
      </c>
      <c r="C28" s="54">
        <v>77238</v>
      </c>
      <c r="D28" s="54">
        <v>85048</v>
      </c>
      <c r="E28" s="55">
        <v>0</v>
      </c>
      <c r="F28" s="65">
        <v>0</v>
      </c>
      <c r="G28" s="57">
        <v>0</v>
      </c>
      <c r="H28" s="60">
        <v>0</v>
      </c>
      <c r="I28" s="64">
        <v>0</v>
      </c>
      <c r="J28" s="55">
        <v>0</v>
      </c>
      <c r="K28" s="60">
        <v>0</v>
      </c>
      <c r="L28" s="64">
        <v>0</v>
      </c>
      <c r="M28" s="54">
        <v>85048</v>
      </c>
      <c r="N28" s="64">
        <v>0</v>
      </c>
    </row>
    <row r="29" spans="2:14" ht="12.95" customHeight="1" x14ac:dyDescent="0.25">
      <c r="B29" s="94" t="s">
        <v>73</v>
      </c>
      <c r="C29" s="54">
        <v>193578</v>
      </c>
      <c r="D29" s="54">
        <v>211051</v>
      </c>
      <c r="E29" s="55">
        <v>0</v>
      </c>
      <c r="F29" s="57">
        <v>973</v>
      </c>
      <c r="G29" s="57">
        <v>0</v>
      </c>
      <c r="H29" s="58">
        <v>8494</v>
      </c>
      <c r="I29" s="54">
        <v>9467</v>
      </c>
      <c r="J29" s="59">
        <v>67</v>
      </c>
      <c r="K29" s="60">
        <v>0</v>
      </c>
      <c r="L29" s="64">
        <v>67</v>
      </c>
      <c r="M29" s="54">
        <v>220585</v>
      </c>
      <c r="N29" s="54">
        <v>9534</v>
      </c>
    </row>
    <row r="30" spans="2:14" ht="12.95" customHeight="1" x14ac:dyDescent="0.25">
      <c r="B30" s="98" t="s">
        <v>74</v>
      </c>
      <c r="C30" s="67">
        <v>21404</v>
      </c>
      <c r="D30" s="67">
        <v>22537</v>
      </c>
      <c r="E30" s="78">
        <v>0</v>
      </c>
      <c r="F30" s="69">
        <v>788</v>
      </c>
      <c r="G30" s="69">
        <v>0</v>
      </c>
      <c r="H30" s="71">
        <v>0</v>
      </c>
      <c r="I30" s="79">
        <v>788</v>
      </c>
      <c r="J30" s="78">
        <v>0</v>
      </c>
      <c r="K30" s="71">
        <v>0</v>
      </c>
      <c r="L30" s="80">
        <v>0</v>
      </c>
      <c r="M30" s="67">
        <v>23325</v>
      </c>
      <c r="N30" s="79">
        <v>788</v>
      </c>
    </row>
    <row r="31" spans="2:14" ht="14.1" customHeight="1" x14ac:dyDescent="0.25">
      <c r="B31" s="99" t="s">
        <v>75</v>
      </c>
      <c r="C31" s="74">
        <v>418570</v>
      </c>
      <c r="D31" s="74">
        <v>451673</v>
      </c>
      <c r="E31" s="245">
        <v>1761</v>
      </c>
      <c r="F31" s="246"/>
      <c r="G31" s="81">
        <v>0</v>
      </c>
      <c r="H31" s="77">
        <v>8494</v>
      </c>
      <c r="I31" s="74">
        <v>10255</v>
      </c>
      <c r="J31" s="82">
        <v>67</v>
      </c>
      <c r="K31" s="83">
        <v>0</v>
      </c>
      <c r="L31" s="84">
        <v>67</v>
      </c>
      <c r="M31" s="74">
        <v>461995</v>
      </c>
      <c r="N31" s="74">
        <v>10322</v>
      </c>
    </row>
    <row r="32" spans="2:14" ht="18.95" customHeight="1" x14ac:dyDescent="0.25">
      <c r="B32" s="100" t="s">
        <v>76</v>
      </c>
      <c r="C32" s="85">
        <v>4130847</v>
      </c>
      <c r="D32" s="85">
        <v>4434515</v>
      </c>
      <c r="E32" s="86">
        <v>10000</v>
      </c>
      <c r="F32" s="87">
        <v>63000</v>
      </c>
      <c r="G32" s="87">
        <v>2572</v>
      </c>
      <c r="H32" s="88">
        <v>70818</v>
      </c>
      <c r="I32" s="85">
        <v>146390</v>
      </c>
      <c r="J32" s="86">
        <v>8015</v>
      </c>
      <c r="K32" s="88">
        <v>45257</v>
      </c>
      <c r="L32" s="85">
        <v>53272</v>
      </c>
      <c r="M32" s="85">
        <v>4634177</v>
      </c>
      <c r="N32" s="85">
        <v>199662</v>
      </c>
    </row>
  </sheetData>
  <mergeCells count="25">
    <mergeCell ref="N5:N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M25:M26"/>
    <mergeCell ref="N25:N26"/>
    <mergeCell ref="C25:C26"/>
    <mergeCell ref="D25:D26"/>
    <mergeCell ref="E25:E26"/>
    <mergeCell ref="F25:F26"/>
    <mergeCell ref="G25:G26"/>
    <mergeCell ref="H25:H26"/>
    <mergeCell ref="E31:F31"/>
    <mergeCell ref="I25:I26"/>
    <mergeCell ref="J25:J26"/>
    <mergeCell ref="K25:K26"/>
    <mergeCell ref="L25:L26"/>
  </mergeCells>
  <pageMargins left="0.2" right="0.2" top="0.75" bottom="0.75" header="0.3" footer="0.3"/>
  <pageSetup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L31"/>
  <sheetViews>
    <sheetView showGridLines="0" topLeftCell="A13" workbookViewId="0">
      <selection activeCell="I28" sqref="I28"/>
    </sheetView>
  </sheetViews>
  <sheetFormatPr defaultRowHeight="15" x14ac:dyDescent="0.25"/>
  <cols>
    <col min="4" max="4" width="26.42578125" customWidth="1"/>
    <col min="5" max="5" width="15.5703125" style="205" customWidth="1"/>
    <col min="6" max="6" width="15.28515625" style="214" customWidth="1"/>
    <col min="8" max="8" width="17.5703125" customWidth="1"/>
    <col min="9" max="10" width="14.140625" customWidth="1"/>
    <col min="11" max="11" width="24.5703125" customWidth="1"/>
  </cols>
  <sheetData>
    <row r="2" spans="4:12" ht="15.75" thickBot="1" x14ac:dyDescent="0.3">
      <c r="D2" s="200"/>
      <c r="F2" s="206"/>
    </row>
    <row r="3" spans="4:12" ht="36.75" customHeight="1" x14ac:dyDescent="0.25">
      <c r="D3" s="215" t="s">
        <v>94</v>
      </c>
      <c r="E3" s="216" t="s">
        <v>93</v>
      </c>
      <c r="F3" s="217" t="s">
        <v>88</v>
      </c>
    </row>
    <row r="4" spans="4:12" ht="28.5" customHeight="1" x14ac:dyDescent="0.25">
      <c r="D4" s="202" t="s">
        <v>89</v>
      </c>
      <c r="E4" s="218">
        <v>4306528</v>
      </c>
      <c r="F4" s="207"/>
    </row>
    <row r="5" spans="4:12" ht="28.5" customHeight="1" x14ac:dyDescent="0.25">
      <c r="D5" s="201" t="s">
        <v>92</v>
      </c>
      <c r="E5" s="208">
        <v>4356204</v>
      </c>
      <c r="F5" s="209">
        <f>E5-E4</f>
        <v>49676</v>
      </c>
    </row>
    <row r="6" spans="4:12" ht="28.5" customHeight="1" x14ac:dyDescent="0.25">
      <c r="D6" s="201" t="s">
        <v>90</v>
      </c>
      <c r="E6" s="208">
        <v>4130847</v>
      </c>
      <c r="F6" s="220">
        <f>E6-E5</f>
        <v>-225357</v>
      </c>
      <c r="I6">
        <f>66/227</f>
        <v>0.29074889867841408</v>
      </c>
    </row>
    <row r="7" spans="4:12" ht="28.5" customHeight="1" x14ac:dyDescent="0.25">
      <c r="D7" s="201" t="s">
        <v>87</v>
      </c>
      <c r="E7" s="219">
        <v>4434515</v>
      </c>
      <c r="F7" s="209">
        <f>E7-E6</f>
        <v>303668</v>
      </c>
    </row>
    <row r="8" spans="4:12" ht="28.5" customHeight="1" x14ac:dyDescent="0.25">
      <c r="D8" s="203" t="s">
        <v>91</v>
      </c>
      <c r="E8" s="210">
        <v>4634177</v>
      </c>
      <c r="F8" s="211">
        <f>E8-E7</f>
        <v>199662</v>
      </c>
    </row>
    <row r="9" spans="4:12" ht="6.75" customHeight="1" thickBot="1" x14ac:dyDescent="0.3">
      <c r="D9" s="204"/>
      <c r="E9" s="212"/>
      <c r="F9" s="213"/>
    </row>
    <row r="11" spans="4:12" ht="15.75" thickBot="1" x14ac:dyDescent="0.3"/>
    <row r="12" spans="4:12" ht="40.5" customHeight="1" thickTop="1" x14ac:dyDescent="0.25">
      <c r="H12" s="225" t="s">
        <v>95</v>
      </c>
      <c r="I12" s="226" t="s">
        <v>97</v>
      </c>
      <c r="J12" s="226" t="s">
        <v>98</v>
      </c>
      <c r="K12" s="227" t="s">
        <v>102</v>
      </c>
    </row>
    <row r="13" spans="4:12" ht="26.25" customHeight="1" x14ac:dyDescent="0.25">
      <c r="H13" s="228" t="s">
        <v>96</v>
      </c>
      <c r="I13" s="218">
        <v>4306528</v>
      </c>
      <c r="J13" s="218" t="s">
        <v>0</v>
      </c>
      <c r="K13" s="229"/>
    </row>
    <row r="14" spans="4:12" ht="26.25" customHeight="1" thickBot="1" x14ac:dyDescent="0.3">
      <c r="H14" s="238" t="s">
        <v>103</v>
      </c>
      <c r="I14" s="239">
        <v>4356204</v>
      </c>
      <c r="J14" s="239">
        <v>4130847</v>
      </c>
      <c r="K14" s="230">
        <f>J14-I14</f>
        <v>-225357</v>
      </c>
    </row>
    <row r="15" spans="4:12" ht="26.25" customHeight="1" thickTop="1" thickBot="1" x14ac:dyDescent="0.3">
      <c r="H15" s="233" t="s">
        <v>99</v>
      </c>
      <c r="I15" s="234">
        <f>I14-I13</f>
        <v>49676</v>
      </c>
      <c r="J15" s="235">
        <f>J14-I13</f>
        <v>-175681</v>
      </c>
      <c r="K15" s="231"/>
      <c r="L15" s="222"/>
    </row>
    <row r="16" spans="4:12" ht="26.25" customHeight="1" x14ac:dyDescent="0.25">
      <c r="H16" s="240" t="s">
        <v>34</v>
      </c>
      <c r="I16" s="232">
        <v>4434515</v>
      </c>
      <c r="J16" s="236" t="s">
        <v>0</v>
      </c>
      <c r="K16" s="223"/>
      <c r="L16" s="222"/>
    </row>
    <row r="17" spans="4:12" ht="26.25" customHeight="1" thickBot="1" x14ac:dyDescent="0.3">
      <c r="H17" s="233" t="s">
        <v>99</v>
      </c>
      <c r="I17" s="234">
        <f>I16-I14</f>
        <v>78311</v>
      </c>
      <c r="J17" s="237">
        <f>I16-J14</f>
        <v>303668</v>
      </c>
      <c r="K17" s="223"/>
      <c r="L17" s="222"/>
    </row>
    <row r="18" spans="4:12" ht="26.25" customHeight="1" x14ac:dyDescent="0.25">
      <c r="H18" s="228" t="s">
        <v>100</v>
      </c>
      <c r="I18" s="242">
        <v>4634177</v>
      </c>
      <c r="J18" s="221" t="s">
        <v>0</v>
      </c>
      <c r="K18" s="224"/>
      <c r="L18" s="222"/>
    </row>
    <row r="19" spans="4:12" ht="26.25" customHeight="1" thickBot="1" x14ac:dyDescent="0.3">
      <c r="H19" s="241" t="s">
        <v>101</v>
      </c>
      <c r="I19" s="237">
        <f>I18-I16</f>
        <v>199662</v>
      </c>
      <c r="J19" s="224"/>
      <c r="K19" s="224"/>
      <c r="L19" s="222"/>
    </row>
    <row r="20" spans="4:12" ht="15.75" thickTop="1" x14ac:dyDescent="0.25">
      <c r="I20" s="222"/>
      <c r="J20" s="222"/>
    </row>
    <row r="22" spans="4:12" ht="15.75" thickBot="1" x14ac:dyDescent="0.3">
      <c r="D22">
        <v>199.6</v>
      </c>
    </row>
    <row r="23" spans="4:12" ht="32.25" thickTop="1" x14ac:dyDescent="0.25">
      <c r="D23">
        <v>79</v>
      </c>
      <c r="H23" s="225" t="s">
        <v>95</v>
      </c>
      <c r="I23" s="226" t="s">
        <v>97</v>
      </c>
      <c r="J23" s="226" t="s">
        <v>98</v>
      </c>
      <c r="K23" s="227" t="s">
        <v>102</v>
      </c>
    </row>
    <row r="24" spans="4:12" x14ac:dyDescent="0.25">
      <c r="D24">
        <f>D22-D23</f>
        <v>120.6</v>
      </c>
      <c r="H24" s="228" t="s">
        <v>96</v>
      </c>
      <c r="I24" s="218">
        <v>4306528</v>
      </c>
      <c r="J24" s="218" t="s">
        <v>0</v>
      </c>
      <c r="K24" s="229"/>
    </row>
    <row r="25" spans="4:12" ht="15.75" thickBot="1" x14ac:dyDescent="0.3">
      <c r="H25" s="238" t="s">
        <v>103</v>
      </c>
      <c r="I25" s="239">
        <v>4356204</v>
      </c>
      <c r="J25" s="239">
        <v>4130847</v>
      </c>
      <c r="K25" s="243" t="s">
        <v>104</v>
      </c>
    </row>
    <row r="26" spans="4:12" ht="16.5" thickTop="1" thickBot="1" x14ac:dyDescent="0.3">
      <c r="H26" s="233" t="s">
        <v>99</v>
      </c>
      <c r="I26" s="234">
        <f>I25-I24</f>
        <v>49676</v>
      </c>
      <c r="J26" s="235">
        <f>J25-I24</f>
        <v>-175681</v>
      </c>
      <c r="K26" s="244" t="s">
        <v>105</v>
      </c>
    </row>
    <row r="27" spans="4:12" x14ac:dyDescent="0.25">
      <c r="H27" s="240" t="s">
        <v>34</v>
      </c>
      <c r="I27" s="232">
        <v>4434515</v>
      </c>
      <c r="J27" s="236" t="s">
        <v>0</v>
      </c>
      <c r="K27" s="223"/>
    </row>
    <row r="28" spans="4:12" ht="15.75" thickBot="1" x14ac:dyDescent="0.3">
      <c r="H28" s="233" t="s">
        <v>99</v>
      </c>
      <c r="I28" s="234">
        <f>I27-I25</f>
        <v>78311</v>
      </c>
      <c r="J28" s="237">
        <f>I27-J25</f>
        <v>303668</v>
      </c>
      <c r="K28" s="223"/>
    </row>
    <row r="29" spans="4:12" x14ac:dyDescent="0.25">
      <c r="H29" s="228" t="s">
        <v>100</v>
      </c>
      <c r="I29" s="242">
        <v>4634177</v>
      </c>
      <c r="J29" s="221" t="s">
        <v>0</v>
      </c>
      <c r="K29" s="224"/>
    </row>
    <row r="30" spans="4:12" ht="15.75" thickBot="1" x14ac:dyDescent="0.3">
      <c r="H30" s="241" t="s">
        <v>101</v>
      </c>
      <c r="I30" s="237">
        <f>I29-I27</f>
        <v>199662</v>
      </c>
      <c r="J30" s="224"/>
      <c r="K30" s="224"/>
    </row>
    <row r="31" spans="4:12" ht="15.75" thickTop="1" x14ac:dyDescent="0.25"/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Presidents FY 2015</vt:lpstr>
      <vt:lpstr>FY 2015 Detail of Changes</vt:lpstr>
      <vt:lpstr>Sheet1</vt:lpstr>
      <vt:lpstr>'FY 2015 Detail of Changes'!Print_Area</vt:lpstr>
      <vt:lpstr>'Presidents FY 2015'!Print_Area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jroberts</dc:creator>
  <cp:lastModifiedBy>Jim Roberts</cp:lastModifiedBy>
  <cp:lastPrinted>2014-04-02T22:22:50Z</cp:lastPrinted>
  <dcterms:created xsi:type="dcterms:W3CDTF">2011-10-19T04:09:26Z</dcterms:created>
  <dcterms:modified xsi:type="dcterms:W3CDTF">2014-04-23T15:02:28Z</dcterms:modified>
</cp:coreProperties>
</file>